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0730" windowHeight="11160"/>
  </bookViews>
  <sheets>
    <sheet name="Sheet1" sheetId="1" r:id="rId1"/>
    <sheet name="Sheet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1" l="1"/>
  <c r="J50" i="1"/>
  <c r="C50" i="1"/>
  <c r="C45" i="1"/>
  <c r="J240" i="1" l="1"/>
  <c r="J239" i="1"/>
  <c r="J235" i="1"/>
  <c r="J244" i="1"/>
  <c r="J222" i="1"/>
  <c r="J232" i="1"/>
  <c r="J229" i="1"/>
  <c r="J224" i="1"/>
  <c r="J219" i="1"/>
  <c r="J243" i="1"/>
  <c r="J221" i="1"/>
  <c r="J233" i="1"/>
  <c r="J230" i="1"/>
  <c r="J99" i="1"/>
  <c r="J218" i="1"/>
  <c r="J215" i="1"/>
  <c r="J214" i="1"/>
  <c r="J213" i="1"/>
  <c r="J234" i="1"/>
  <c r="J216" i="1"/>
  <c r="J143" i="1"/>
  <c r="J209" i="1"/>
  <c r="J212" i="1"/>
  <c r="J211" i="1"/>
  <c r="J160" i="1"/>
  <c r="J159" i="1"/>
  <c r="J158" i="1"/>
  <c r="J157" i="1"/>
  <c r="J156" i="1"/>
  <c r="J153" i="1"/>
  <c r="J151" i="1"/>
  <c r="J150" i="1"/>
  <c r="J242" i="1"/>
  <c r="J146" i="1"/>
  <c r="J241" i="1"/>
  <c r="J238" i="1"/>
  <c r="J237" i="1"/>
  <c r="J236" i="1"/>
  <c r="J145" i="1"/>
  <c r="J144" i="1"/>
  <c r="J139" i="1"/>
  <c r="J138" i="1"/>
  <c r="J137" i="1"/>
  <c r="J136" i="1"/>
  <c r="J135" i="1"/>
  <c r="J127" i="1"/>
  <c r="J228" i="1"/>
  <c r="J227" i="1"/>
  <c r="J125" i="1"/>
  <c r="J124" i="1"/>
  <c r="J226" i="1"/>
  <c r="J123" i="1"/>
  <c r="J122" i="1"/>
  <c r="J225" i="1"/>
  <c r="J118" i="1"/>
  <c r="J223" i="1"/>
  <c r="J110" i="1"/>
  <c r="J103" i="1"/>
  <c r="J90" i="1"/>
  <c r="J81" i="1"/>
  <c r="C240" i="1"/>
  <c r="C222" i="1"/>
  <c r="C219" i="1"/>
  <c r="C99" i="1"/>
  <c r="C213" i="1"/>
  <c r="C209" i="1"/>
  <c r="C159" i="1"/>
  <c r="C153" i="1"/>
  <c r="C242" i="1"/>
  <c r="C237" i="1"/>
  <c r="C139" i="1"/>
  <c r="C135" i="1"/>
  <c r="C125" i="1"/>
  <c r="C122" i="1"/>
  <c r="C110" i="1"/>
  <c r="C238" i="1"/>
  <c r="C123" i="1"/>
  <c r="C239" i="1"/>
  <c r="C232" i="1"/>
  <c r="C221" i="1"/>
  <c r="C218" i="1"/>
  <c r="C234" i="1"/>
  <c r="C212" i="1"/>
  <c r="C158" i="1"/>
  <c r="C151" i="1"/>
  <c r="C146" i="1"/>
  <c r="C236" i="1"/>
  <c r="C138" i="1"/>
  <c r="C127" i="1"/>
  <c r="C124" i="1"/>
  <c r="C225" i="1"/>
  <c r="C103" i="1"/>
  <c r="C136" i="1"/>
  <c r="C223" i="1"/>
  <c r="C235" i="1"/>
  <c r="C229" i="1"/>
  <c r="C233" i="1"/>
  <c r="C215" i="1"/>
  <c r="C216" i="1"/>
  <c r="C211" i="1"/>
  <c r="C157" i="1"/>
  <c r="C150" i="1"/>
  <c r="C241" i="1"/>
  <c r="C145" i="1"/>
  <c r="C137" i="1"/>
  <c r="C228" i="1"/>
  <c r="C226" i="1"/>
  <c r="C118" i="1"/>
  <c r="C90" i="1"/>
  <c r="C244" i="1"/>
  <c r="C224" i="1"/>
  <c r="C230" i="1"/>
  <c r="C214" i="1"/>
  <c r="C143" i="1"/>
  <c r="C160" i="1"/>
  <c r="C156" i="1"/>
  <c r="C243" i="1"/>
  <c r="C144" i="1"/>
  <c r="C227" i="1"/>
  <c r="C81" i="1"/>
  <c r="J149" i="1" l="1"/>
  <c r="J119" i="1"/>
  <c r="J120" i="1"/>
  <c r="J121" i="1"/>
  <c r="J104" i="1"/>
  <c r="J102" i="1"/>
  <c r="J101" i="1"/>
  <c r="J93" i="1"/>
  <c r="J92" i="1"/>
  <c r="J91" i="1"/>
  <c r="J89" i="1"/>
  <c r="J87" i="1"/>
  <c r="J86" i="1"/>
  <c r="J85" i="1"/>
  <c r="J84" i="1"/>
  <c r="J83" i="1"/>
  <c r="J82" i="1"/>
  <c r="J210" i="1"/>
  <c r="J100" i="1"/>
  <c r="J94" i="1"/>
  <c r="J96" i="1"/>
  <c r="J97" i="1"/>
  <c r="J95" i="1"/>
  <c r="J98" i="1"/>
  <c r="J80" i="1"/>
  <c r="J79" i="1"/>
  <c r="J66" i="1"/>
  <c r="J65" i="1"/>
  <c r="J208" i="1"/>
  <c r="J63" i="1"/>
  <c r="J207" i="1"/>
  <c r="J200" i="1"/>
  <c r="J199" i="1"/>
  <c r="J204" i="1"/>
  <c r="J192" i="1"/>
  <c r="J61" i="1"/>
  <c r="J57" i="1"/>
  <c r="J231" i="1"/>
  <c r="J220" i="1"/>
  <c r="J217" i="1"/>
  <c r="J206" i="1"/>
  <c r="C93" i="1"/>
  <c r="C98" i="1"/>
  <c r="C104" i="1"/>
  <c r="C96" i="1"/>
  <c r="C220" i="1"/>
  <c r="C210" i="1"/>
  <c r="C192" i="1"/>
  <c r="C84" i="1"/>
  <c r="C207" i="1"/>
  <c r="C119" i="1"/>
  <c r="C97" i="1"/>
  <c r="C100" i="1"/>
  <c r="C57" i="1"/>
  <c r="C120" i="1"/>
  <c r="C83" i="1"/>
  <c r="C86" i="1"/>
  <c r="C91" i="1"/>
  <c r="C79" i="1"/>
  <c r="C95" i="1"/>
  <c r="C206" i="1"/>
  <c r="C121" i="1"/>
  <c r="C231" i="1"/>
  <c r="C204" i="1"/>
  <c r="C85" i="1"/>
  <c r="C89" i="1"/>
  <c r="C66" i="1"/>
  <c r="C87" i="1"/>
  <c r="C65" i="1"/>
  <c r="C92" i="1"/>
  <c r="C80" i="1"/>
  <c r="C102" i="1"/>
  <c r="C217" i="1"/>
  <c r="C200" i="1"/>
  <c r="C208" i="1"/>
  <c r="C101" i="1"/>
  <c r="C94" i="1"/>
  <c r="C82" i="1"/>
  <c r="C63" i="1"/>
  <c r="C149" i="1"/>
  <c r="J205" i="1" l="1"/>
  <c r="J193" i="1"/>
  <c r="A166" i="1"/>
  <c r="A167" i="1" s="1"/>
  <c r="A168" i="1" s="1"/>
  <c r="J167" i="1"/>
  <c r="J166" i="1"/>
  <c r="C193" i="1"/>
  <c r="C166" i="1"/>
  <c r="C205" i="1"/>
  <c r="C167" i="1"/>
  <c r="J197" i="1" l="1"/>
  <c r="J198" i="1"/>
  <c r="J196" i="1"/>
  <c r="J203" i="1"/>
  <c r="J49" i="1"/>
  <c r="J48" i="1"/>
  <c r="J47" i="1"/>
  <c r="J42" i="1"/>
  <c r="J41" i="1"/>
  <c r="J40" i="1"/>
  <c r="J39" i="1"/>
  <c r="J38" i="1"/>
  <c r="J37" i="1"/>
  <c r="J194" i="1"/>
  <c r="J33" i="1"/>
  <c r="J34" i="1"/>
  <c r="J30" i="1"/>
  <c r="J184" i="1"/>
  <c r="J183" i="1"/>
  <c r="J202" i="1"/>
  <c r="J201" i="1"/>
  <c r="J36" i="1"/>
  <c r="J43" i="1"/>
  <c r="J44" i="1"/>
  <c r="J46" i="1"/>
  <c r="J51" i="1"/>
  <c r="J52" i="1"/>
  <c r="J53" i="1"/>
  <c r="J54" i="1"/>
  <c r="J55" i="1"/>
  <c r="J56" i="1"/>
  <c r="J58" i="1"/>
  <c r="J59" i="1"/>
  <c r="J60" i="1"/>
  <c r="J190" i="1"/>
  <c r="J195" i="1"/>
  <c r="J191" i="1"/>
  <c r="J25" i="1"/>
  <c r="J62" i="1"/>
  <c r="J22" i="1"/>
  <c r="J23" i="1"/>
  <c r="J24" i="1"/>
  <c r="J26" i="1"/>
  <c r="J27" i="1"/>
  <c r="J28" i="1"/>
  <c r="J29" i="1"/>
  <c r="J31" i="1"/>
  <c r="J32" i="1"/>
  <c r="J35" i="1"/>
  <c r="J187" i="1"/>
  <c r="J181" i="1"/>
  <c r="J189" i="1"/>
  <c r="J21" i="1"/>
  <c r="J182" i="1"/>
  <c r="J20" i="1"/>
  <c r="J19" i="1"/>
  <c r="J18" i="1"/>
  <c r="J17" i="1"/>
  <c r="J188" i="1"/>
  <c r="J186" i="1"/>
  <c r="J185" i="1"/>
  <c r="J16" i="1"/>
  <c r="J15" i="1"/>
  <c r="J180" i="1"/>
  <c r="J179" i="1"/>
  <c r="J178" i="1"/>
  <c r="J177" i="1"/>
  <c r="J176" i="1"/>
  <c r="J10" i="1"/>
  <c r="J13" i="1"/>
  <c r="J14" i="1"/>
  <c r="J12" i="1"/>
  <c r="J11" i="1"/>
  <c r="J175" i="1"/>
  <c r="J9" i="1"/>
  <c r="J174" i="1"/>
  <c r="J173" i="1"/>
  <c r="J8" i="1"/>
  <c r="J7" i="1"/>
  <c r="J172" i="1"/>
  <c r="J171" i="1"/>
  <c r="J168" i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J170" i="1"/>
  <c r="J5" i="1"/>
  <c r="J6" i="1"/>
  <c r="J4" i="1"/>
  <c r="A4" i="1"/>
  <c r="A5" i="1" s="1"/>
  <c r="A6" i="1" s="1"/>
  <c r="A7" i="1" s="1"/>
  <c r="A8" i="1" s="1"/>
  <c r="J165" i="1"/>
  <c r="J169" i="1"/>
  <c r="C25" i="1"/>
  <c r="C183" i="1"/>
  <c r="C7" i="1"/>
  <c r="C180" i="1"/>
  <c r="C35" i="1"/>
  <c r="C184" i="1"/>
  <c r="C8" i="1"/>
  <c r="C181" i="1"/>
  <c r="C43" i="1"/>
  <c r="C5" i="1"/>
  <c r="C21" i="1"/>
  <c r="C197" i="1"/>
  <c r="C59" i="1"/>
  <c r="C187" i="1"/>
  <c r="C52" i="1"/>
  <c r="C169" i="1"/>
  <c r="C19" i="1"/>
  <c r="C54" i="1"/>
  <c r="C41" i="1"/>
  <c r="C13" i="1"/>
  <c r="C26" i="1"/>
  <c r="C174" i="1"/>
  <c r="C17" i="1"/>
  <c r="C199" i="1"/>
  <c r="C60" i="1"/>
  <c r="C47" i="1"/>
  <c r="C195" i="1"/>
  <c r="C10" i="1"/>
  <c r="C185" i="1"/>
  <c r="C22" i="1"/>
  <c r="C12" i="1"/>
  <c r="C51" i="1"/>
  <c r="C9" i="1"/>
  <c r="C18" i="1"/>
  <c r="C34" i="1"/>
  <c r="C194" i="1"/>
  <c r="C175" i="1"/>
  <c r="C31" i="1"/>
  <c r="C202" i="1"/>
  <c r="C49" i="1"/>
  <c r="C171" i="1"/>
  <c r="C29" i="1"/>
  <c r="C44" i="1"/>
  <c r="C170" i="1"/>
  <c r="C189" i="1"/>
  <c r="C46" i="1"/>
  <c r="C6" i="1"/>
  <c r="C186" i="1"/>
  <c r="C48" i="1"/>
  <c r="C168" i="1"/>
  <c r="C20" i="1"/>
  <c r="C53" i="1"/>
  <c r="C165" i="1"/>
  <c r="C62" i="1"/>
  <c r="C28" i="1"/>
  <c r="C55" i="1"/>
  <c r="C203" i="1"/>
  <c r="C15" i="1"/>
  <c r="C32" i="1"/>
  <c r="C201" i="1"/>
  <c r="C196" i="1"/>
  <c r="C16" i="1"/>
  <c r="C190" i="1"/>
  <c r="C42" i="1"/>
  <c r="C176" i="1"/>
  <c r="C191" i="1"/>
  <c r="C188" i="1"/>
  <c r="C198" i="1"/>
  <c r="C36" i="1"/>
  <c r="C39" i="1"/>
  <c r="C14" i="1"/>
  <c r="C23" i="1"/>
  <c r="C37" i="1"/>
  <c r="C11" i="1"/>
  <c r="C182" i="1"/>
  <c r="C56" i="1"/>
  <c r="C27" i="1"/>
  <c r="C173" i="1"/>
  <c r="C61" i="1"/>
  <c r="C172" i="1"/>
  <c r="C179" i="1"/>
  <c r="C177" i="1"/>
  <c r="C40" i="1"/>
  <c r="C58" i="1"/>
  <c r="C178" i="1"/>
  <c r="C38" i="1"/>
  <c r="C24" i="1"/>
  <c r="C4" i="1"/>
  <c r="C30" i="1"/>
  <c r="C33" i="1"/>
  <c r="J245" i="1" l="1"/>
  <c r="A223" i="1"/>
  <c r="A179" i="1" s="1"/>
  <c r="A180" i="1" s="1"/>
  <c r="A181" i="1" s="1"/>
  <c r="A182" i="1" s="1"/>
  <c r="A183" i="1" s="1"/>
  <c r="A184" i="1" s="1"/>
  <c r="A185" i="1" s="1"/>
  <c r="A186" i="1" s="1"/>
  <c r="A9" i="1"/>
  <c r="A187" i="1" l="1"/>
  <c r="A188" i="1" s="1"/>
  <c r="A189" i="1" s="1"/>
  <c r="A190" i="1" s="1"/>
  <c r="A191" i="1" s="1"/>
  <c r="A192" i="1" s="1"/>
  <c r="A10" i="1"/>
  <c r="A11" i="1"/>
  <c r="A12" i="1" s="1"/>
  <c r="J3" i="1"/>
  <c r="J64" i="1"/>
  <c r="J67" i="1"/>
  <c r="J68" i="1"/>
  <c r="J69" i="1"/>
  <c r="J70" i="1"/>
  <c r="J71" i="1"/>
  <c r="J72" i="1"/>
  <c r="J73" i="1"/>
  <c r="J74" i="1"/>
  <c r="J75" i="1"/>
  <c r="J76" i="1"/>
  <c r="J77" i="1"/>
  <c r="J78" i="1"/>
  <c r="J88" i="1"/>
  <c r="J105" i="1"/>
  <c r="J106" i="1"/>
  <c r="J107" i="1"/>
  <c r="J108" i="1"/>
  <c r="J109" i="1"/>
  <c r="J111" i="1"/>
  <c r="J112" i="1"/>
  <c r="J113" i="1"/>
  <c r="J114" i="1"/>
  <c r="J115" i="1"/>
  <c r="J116" i="1"/>
  <c r="J117" i="1"/>
  <c r="J126" i="1"/>
  <c r="J128" i="1"/>
  <c r="J129" i="1"/>
  <c r="J130" i="1"/>
  <c r="J131" i="1"/>
  <c r="J132" i="1"/>
  <c r="J133" i="1"/>
  <c r="J134" i="1"/>
  <c r="J140" i="1"/>
  <c r="J141" i="1"/>
  <c r="J142" i="1"/>
  <c r="J147" i="1"/>
  <c r="J148" i="1"/>
  <c r="J152" i="1"/>
  <c r="J154" i="1"/>
  <c r="J155" i="1"/>
  <c r="J161" i="1" l="1"/>
  <c r="J1" i="1" s="1"/>
  <c r="K1" i="1" s="1"/>
  <c r="A193" i="1"/>
  <c r="A194" i="1" s="1"/>
  <c r="A195" i="1" s="1"/>
  <c r="A196" i="1" s="1"/>
  <c r="A197" i="1" s="1"/>
  <c r="A198" i="1" s="1"/>
  <c r="A199" i="1" s="1"/>
  <c r="A13" i="1"/>
  <c r="A14" i="1" s="1"/>
  <c r="A15" i="1" s="1"/>
  <c r="C152" i="1"/>
  <c r="C141" i="1"/>
  <c r="C105" i="1"/>
  <c r="C148" i="1"/>
  <c r="C154" i="1"/>
  <c r="C73" i="1"/>
  <c r="C106" i="1"/>
  <c r="C72" i="1"/>
  <c r="C70" i="1"/>
  <c r="C117" i="1"/>
  <c r="C155" i="1"/>
  <c r="C128" i="1"/>
  <c r="C142" i="1"/>
  <c r="C78" i="1"/>
  <c r="C64" i="1"/>
  <c r="C3" i="1"/>
  <c r="C111" i="1"/>
  <c r="C68" i="1"/>
  <c r="C74" i="1"/>
  <c r="C116" i="1"/>
  <c r="C114" i="1"/>
  <c r="C77" i="1"/>
  <c r="C112" i="1"/>
  <c r="C75" i="1"/>
  <c r="C134" i="1"/>
  <c r="C131" i="1"/>
  <c r="C126" i="1"/>
  <c r="C108" i="1"/>
  <c r="C67" i="1"/>
  <c r="C140" i="1"/>
  <c r="C115" i="1"/>
  <c r="C107" i="1"/>
  <c r="C71" i="1"/>
  <c r="C88" i="1"/>
  <c r="C113" i="1"/>
  <c r="C130" i="1"/>
  <c r="C109" i="1"/>
  <c r="C69" i="1"/>
  <c r="C132" i="1"/>
  <c r="C147" i="1"/>
  <c r="C133" i="1"/>
  <c r="C76" i="1"/>
  <c r="C129" i="1"/>
  <c r="A201" i="1" l="1"/>
  <c r="A202" i="1" s="1"/>
  <c r="A203" i="1" s="1"/>
  <c r="A200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204" i="1" l="1"/>
  <c r="A205" i="1" s="1"/>
  <c r="A206" i="1" s="1"/>
  <c r="A207" i="1" s="1"/>
  <c r="A208" i="1" s="1"/>
  <c r="A210" i="1" s="1"/>
  <c r="A217" i="1" s="1"/>
  <c r="A220" i="1" s="1"/>
  <c r="A225" i="1" s="1"/>
  <c r="A231" i="1" s="1"/>
  <c r="A30" i="1"/>
  <c r="A31" i="1" s="1"/>
  <c r="A32" i="1" s="1"/>
  <c r="A33" i="1" l="1"/>
  <c r="A34" i="1" s="1"/>
  <c r="A35" i="1" s="1"/>
  <c r="A36" i="1" s="1"/>
  <c r="A37" i="1" l="1"/>
  <c r="A38" i="1" s="1"/>
  <c r="A39" i="1" s="1"/>
  <c r="A40" i="1" l="1"/>
  <c r="A41" i="1" s="1"/>
  <c r="A42" i="1" l="1"/>
  <c r="A43" i="1" s="1"/>
  <c r="A44" i="1" s="1"/>
  <c r="A46" i="1" s="1"/>
  <c r="A47" i="1" l="1"/>
  <c r="A48" i="1" s="1"/>
  <c r="A49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l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l="1"/>
  <c r="A82" i="1" s="1"/>
  <c r="A83" i="1" s="1"/>
  <c r="A84" i="1" s="1"/>
  <c r="A85" i="1" s="1"/>
  <c r="A86" i="1" s="1"/>
  <c r="A87" i="1" s="1"/>
  <c r="A88" i="1" s="1"/>
  <c r="A89" i="1" l="1"/>
  <c r="A90" i="1" s="1"/>
  <c r="A91" i="1" s="1"/>
  <c r="A92" i="1" s="1"/>
  <c r="A93" i="1" s="1"/>
  <c r="A94" i="1" s="1"/>
  <c r="A95" i="1" s="1"/>
  <c r="A96" i="1" s="1"/>
  <c r="A97" i="1" s="1"/>
  <c r="A98" i="1" s="1"/>
  <c r="A100" i="1" s="1"/>
  <c r="A101" i="1" s="1"/>
  <c r="A102" i="1" s="1"/>
  <c r="A103" i="1" l="1"/>
  <c r="A104" i="1" s="1"/>
  <c r="A105" i="1" s="1"/>
  <c r="A106" i="1" s="1"/>
  <c r="A107" i="1" s="1"/>
  <c r="A108" i="1" s="1"/>
  <c r="A109" i="1" s="1"/>
  <c r="A110" i="1" l="1"/>
  <c r="A111" i="1" s="1"/>
  <c r="A112" i="1" s="1"/>
  <c r="A113" i="1" s="1"/>
  <c r="A114" i="1" s="1"/>
  <c r="A115" i="1" s="1"/>
  <c r="A116" i="1" s="1"/>
  <c r="A117" i="1" s="1"/>
  <c r="A118" i="1" l="1"/>
  <c r="A119" i="1" s="1"/>
  <c r="A120" i="1" s="1"/>
  <c r="A121" i="1" s="1"/>
  <c r="A122" i="1" l="1"/>
  <c r="A126" i="1" s="1"/>
  <c r="A128" i="1" s="1"/>
  <c r="A129" i="1" s="1"/>
  <c r="A130" i="1" s="1"/>
  <c r="A131" i="1" s="1"/>
  <c r="A132" i="1" s="1"/>
  <c r="A133" i="1" s="1"/>
  <c r="A134" i="1" s="1"/>
  <c r="A140" i="1" s="1"/>
  <c r="A141" i="1" s="1"/>
  <c r="A142" i="1" s="1"/>
  <c r="A147" i="1" s="1"/>
  <c r="A148" i="1" s="1"/>
  <c r="A149" i="1" s="1"/>
  <c r="A152" i="1" s="1"/>
  <c r="A154" i="1" s="1"/>
  <c r="A155" i="1" s="1"/>
</calcChain>
</file>

<file path=xl/sharedStrings.xml><?xml version="1.0" encoding="utf-8"?>
<sst xmlns="http://schemas.openxmlformats.org/spreadsheetml/2006/main" count="1297" uniqueCount="559">
  <si>
    <t>ردیف</t>
  </si>
  <si>
    <t>موضوع</t>
  </si>
  <si>
    <t>توضیحات</t>
  </si>
  <si>
    <t>1403/04/24</t>
  </si>
  <si>
    <t>حساب مقصد (ذینفع)</t>
  </si>
  <si>
    <t>سپه</t>
  </si>
  <si>
    <t>بانک مقصد</t>
  </si>
  <si>
    <t>حساب مبدا/بانک</t>
  </si>
  <si>
    <t>ملت</t>
  </si>
  <si>
    <t>مبلغ (ریال)</t>
  </si>
  <si>
    <t>1403/04/27</t>
  </si>
  <si>
    <t>پرداخت کرایه تریلی (علیمردان حیدری)</t>
  </si>
  <si>
    <t>پرداخت کرایه تریلی (هدایت اله امیری)</t>
  </si>
  <si>
    <t>پرداخت کرایه تریلی (محمد امیری)</t>
  </si>
  <si>
    <t>پرداخت کرایه تریلی (اکبر زمانی)</t>
  </si>
  <si>
    <t>پرداخت کرایه تریلی (محسن امیری)</t>
  </si>
  <si>
    <t>پرداخت کرایه تریلی (لطیف عبدی)</t>
  </si>
  <si>
    <t>پرداخت کرایه تریلی (عبداله زمانی)</t>
  </si>
  <si>
    <t>پرداخت کرایه تریلی (سیروس بهرامی)</t>
  </si>
  <si>
    <t>توسعه تعاون</t>
  </si>
  <si>
    <t>پرداخت کرایه تریلی (محسن عباس آبادی)</t>
  </si>
  <si>
    <t>پرداخت کرایه تریلی (رضا سیف اللهی)</t>
  </si>
  <si>
    <t>پرداخت کرایه تریلی (محسن یاقوتی)</t>
  </si>
  <si>
    <t>1403/08/10</t>
  </si>
  <si>
    <t>پرداخت کرایه تریلی (داراب همیوندی)</t>
  </si>
  <si>
    <t>1403/08/12</t>
  </si>
  <si>
    <t>پرداخت کرایه تریلی (حسین کدخدائی)</t>
  </si>
  <si>
    <t>پرداخت کرایه تریلی (مجتبی قلخانی)</t>
  </si>
  <si>
    <t>پرداخت پیش کرایه تریلی (رسول طاهرآبادی)</t>
  </si>
  <si>
    <t>1403/09/04</t>
  </si>
  <si>
    <t>پرداخت پس کرایه تریلی (رسول طاهرآبادی)</t>
  </si>
  <si>
    <t>پرداخت کرایه تریلی (حسین طاهرآبادی)</t>
  </si>
  <si>
    <t>1403/09/06</t>
  </si>
  <si>
    <t>پرداخت  پیش کرایه تریلی (مهرداد قربانی)</t>
  </si>
  <si>
    <t>پرداخت  پیش کرایه تریلی (داریوش ولی زاده)</t>
  </si>
  <si>
    <t>پرداخت  پیش کرایه تریلی (تورج خادمی سیروس)</t>
  </si>
  <si>
    <t>ملی</t>
  </si>
  <si>
    <t>پرداخت  کرایه تریلی ( حمل و نقل کالای رفاه)</t>
  </si>
  <si>
    <t>پرداخت  کرایه تریلی ( توحید اسدی قرجه قیائی)</t>
  </si>
  <si>
    <t>1403/09/24</t>
  </si>
  <si>
    <t>پرداخت  کرایه تریلی (علیرضا رضویان نجف آبادی)</t>
  </si>
  <si>
    <t>1403/10/26</t>
  </si>
  <si>
    <t>1403/10/27</t>
  </si>
  <si>
    <t>پرداخت  کرایه تریلی (اسماعیل یاوری فر)</t>
  </si>
  <si>
    <t>پرداخت  کرایه تریلی (امین صیدی مرادحاصلی)</t>
  </si>
  <si>
    <t>پرداخت  کرایه تریلی (عباس نظرپور)</t>
  </si>
  <si>
    <t>پرداخت  کرایه تریلی (سجاد زنگنه)</t>
  </si>
  <si>
    <t>پرداخت  کرایه تریلی (سجاد فراهانی)</t>
  </si>
  <si>
    <t>پرداخت  کرایه تریلی (علی قارلقی)</t>
  </si>
  <si>
    <t>پرداخت  کرایه تریلی (محمد سرمستی)</t>
  </si>
  <si>
    <t>1403/11/16</t>
  </si>
  <si>
    <t>پرداخت  کرایه تریلی (علیرضا منوری)</t>
  </si>
  <si>
    <t>پرداخت  کرایه تریلی (حمیدرضا قربانی)</t>
  </si>
  <si>
    <t>پرداخت  کرایه تریلی (مجتبی تاجوک)</t>
  </si>
  <si>
    <t>1403/12/09</t>
  </si>
  <si>
    <t>پرداخت  کرایه تریلی (رضا ابراهیمی)</t>
  </si>
  <si>
    <t>پرداخت  کرایه تریلی (علی عبدی)</t>
  </si>
  <si>
    <t>پاسارگاد</t>
  </si>
  <si>
    <t>پرداخت  کرایه تریلی (.........)</t>
  </si>
  <si>
    <t>1404/02/01</t>
  </si>
  <si>
    <t>1404/02/17</t>
  </si>
  <si>
    <t>پرداخت  کرایه تریلی (سیاوش تولابی)</t>
  </si>
  <si>
    <t>پرداخت  کرایه تریلی (حمید شورچه)</t>
  </si>
  <si>
    <t>1403/04/19</t>
  </si>
  <si>
    <t>پرداخت  کرایه تریلی (حمید امیری)</t>
  </si>
  <si>
    <t>1403/05/31</t>
  </si>
  <si>
    <t>پرداخت  کرایه تریلی (سهیل ریاحی متنعم)</t>
  </si>
  <si>
    <t>تاریخ شمسی</t>
  </si>
  <si>
    <t>تاریخ میلادی</t>
  </si>
  <si>
    <t>1402/07/22</t>
  </si>
  <si>
    <t>انتقال به کارت قرض الحسنه شرکت جهت مصارف شخصی معمر عبدالله حسن</t>
  </si>
  <si>
    <t>سپرده پس انداز شرکت استادان معماری - 3120059683092</t>
  </si>
  <si>
    <t>1402/07/16</t>
  </si>
  <si>
    <t>تاریخ افتتاح حساب جاری شرکت</t>
  </si>
  <si>
    <t>سپرده پس انداز عادی عباس هادلی بانک سپه - 626300958108</t>
  </si>
  <si>
    <t>سپرده جاری شرکت استادان معماری بانک سپه - 310038402599</t>
  </si>
  <si>
    <t>سپرده پس انداز شرکت استادان معماری بانک سپه - 3120059683092</t>
  </si>
  <si>
    <t>سپرده پس انداز ابتسام معارچی پور بانک ملت - 4962737077</t>
  </si>
  <si>
    <t>سپرده پس انداز عباس هادلی بانک ملت - 2000291082</t>
  </si>
  <si>
    <t>سپرده جاری عباس هادلی بانک سپه - 3100038168590</t>
  </si>
  <si>
    <t>سپرده جاری عباس هادلی بانک ملت - 8587847550</t>
  </si>
  <si>
    <t>تبدیل دلار</t>
  </si>
  <si>
    <t>مبلغ به دلار</t>
  </si>
  <si>
    <t>1402/07/10</t>
  </si>
  <si>
    <t>سپرده پس انداز ابتسام معارچی پور بانک رسالت - 9559631</t>
  </si>
  <si>
    <t>واریز به حساب آقای یوسف خواجه - شرکت کنامیت - بابت خرید فایبرسمنت - فاکتور 14021125 مورخ 1402/07/04</t>
  </si>
  <si>
    <t>1402/07/17</t>
  </si>
  <si>
    <t>پرداخت کرایه تریلی (ندا آقارحیمی)</t>
  </si>
  <si>
    <t>سند : فرم ساتنا بانکی</t>
  </si>
  <si>
    <t>1402/07/20</t>
  </si>
  <si>
    <t>سند : پرینت بانک ملت / ش سریال:95553</t>
  </si>
  <si>
    <t>پری</t>
  </si>
  <si>
    <t>سند : پرینت بانک ملت / ش سریال:1230215480</t>
  </si>
  <si>
    <t>سند : پرینت بانک ملت / ش سریال:848122</t>
  </si>
  <si>
    <t>1402/07/25</t>
  </si>
  <si>
    <t>خرید سنگ کوبیک از شرکت زیبا سنگ کویر - آقای صادقیان</t>
  </si>
  <si>
    <t>نیاز به بررسی سند واریز و فاکتور</t>
  </si>
  <si>
    <t>پرداخت کرایه تریلی سفارش اول شرکت کنامیت (ندا آقارحیمی)</t>
  </si>
  <si>
    <t>پرداخت هزینه گمرک فایبرسمنت شرکت اول شرکت کنامیت - ترخیصکار محمد اسپرهم</t>
  </si>
  <si>
    <t>1402/07/19</t>
  </si>
  <si>
    <t>پرداخت هزینه های مربوط به حسابداری/آگهی ها/تغییرات / مرضیه اسماعیلی</t>
  </si>
  <si>
    <t>سند : پرینت بانک ملت / ش سریال:144732</t>
  </si>
  <si>
    <t>خرید فایبرسمنت از شرکت دیوارپوشش سیمان پارت - سفارش اول</t>
  </si>
  <si>
    <t>--</t>
  </si>
  <si>
    <t>پرداخت دلار نقدی</t>
  </si>
  <si>
    <t>1402/07/24</t>
  </si>
  <si>
    <t>خرید اسپیسر کاشی از شرکت آرپیکو</t>
  </si>
  <si>
    <t>سند : پرینت بانک ملت 1159880598 فاکتور شماره 662</t>
  </si>
  <si>
    <t>سند : پرینت بانک ملت / ش سریال:1159787730</t>
  </si>
  <si>
    <t>بدهی قبلی آقای معمر عبدالله حسن (همایون کوت زاده - علیرضا محراب)</t>
  </si>
  <si>
    <t>پرداخت کرایه تریلی ( 2 محموله از زیباسنگ کویر)</t>
  </si>
  <si>
    <t>سند : پرینت بانک ملت / ش سریال:1159883484</t>
  </si>
  <si>
    <t>1402/08/08</t>
  </si>
  <si>
    <t>واریز به حساب آقای یوسف خواجه - شرکت کنامیت - بابت خرید فایبرسمنت - فاکتور .... مورخ ...</t>
  </si>
  <si>
    <t>1402/08/09</t>
  </si>
  <si>
    <t>1402/08/12</t>
  </si>
  <si>
    <t>پرداخت وجه به آقای حمدان ثامر محمد (حمدان کعبی) جهت امور شخصی سفر</t>
  </si>
  <si>
    <t>6037-9981-5973-3384</t>
  </si>
  <si>
    <t>سند : پرینت بانک ملت / ش سریال:177429</t>
  </si>
  <si>
    <t>1402/08/14</t>
  </si>
  <si>
    <t>1402/08/18</t>
  </si>
  <si>
    <t>سند : پرینت بانک ملت / ش سریال:1235983317</t>
  </si>
  <si>
    <t>پرداخت کرایه تریلی شرکت کنامیت ( سجاد زرافشانی)</t>
  </si>
  <si>
    <t>1402/08/20</t>
  </si>
  <si>
    <t>خرید خودرو شخصی</t>
  </si>
  <si>
    <t>انتقالی طی چک</t>
  </si>
  <si>
    <t>پرداخت کرایه تریلی - دیوار پوشش سیمان پارت - فاکتور 120 - (ندا آقارحیمی)</t>
  </si>
  <si>
    <t>سند : پرینت بانک ملت / ش سریال:1170434031</t>
  </si>
  <si>
    <t>1402/08/15</t>
  </si>
  <si>
    <t>پرداخت کرایه تریلی 1 پالت از دیوارپوشش برای ساخت 3Dپنل (عقیل جعفرپور)</t>
  </si>
  <si>
    <t>تجارت</t>
  </si>
  <si>
    <t>سند : پرینت بانک ملت / ش سریال:638911</t>
  </si>
  <si>
    <t>5892-1010-3026-0160</t>
  </si>
  <si>
    <t>1402/08/23</t>
  </si>
  <si>
    <t>خرید فایبرسمنت از شرکت دیوارپوشش سیمان پارت - شروع خرید اعتباری</t>
  </si>
  <si>
    <t>پرداخت نقدی از طرف معمر عبدالله حسن تحویل شد</t>
  </si>
  <si>
    <t>1402/09/04</t>
  </si>
  <si>
    <t>سند : فیش واریزی بانک سپه
 F1-1402-7085-IRR-129007000</t>
  </si>
  <si>
    <t>خرید میلگرد اپوکسی از شرکت EPORAD</t>
  </si>
  <si>
    <t>سند : فیش واریزی بانک سپه</t>
  </si>
  <si>
    <t>خرید آجر از شرکت آجر البرز</t>
  </si>
  <si>
    <t>کشاورزی</t>
  </si>
  <si>
    <t>1402/08/28</t>
  </si>
  <si>
    <t>پوز  33743683</t>
  </si>
  <si>
    <t>پوز بانکی</t>
  </si>
  <si>
    <t>سند : پرینت بانک ملت ش سریال 559847</t>
  </si>
  <si>
    <t>سند : پرینت بانک ملت ش سریال 322325</t>
  </si>
  <si>
    <t>سند : پرینت بانک ملت ش سریال 813306256</t>
  </si>
  <si>
    <t xml:space="preserve">پرداخت هزینه بلیط هواپیما </t>
  </si>
  <si>
    <t>وی پوز - 10622814</t>
  </si>
  <si>
    <t>خرید اینترنتی</t>
  </si>
  <si>
    <t>سند : سفارش شماره 1061810393 سایت علی بابا / پرینت بلیط</t>
  </si>
  <si>
    <t>1402/08/29</t>
  </si>
  <si>
    <t>سند : پرینت بانک ملت / ش سریال:1173923387</t>
  </si>
  <si>
    <t>1402/09/03</t>
  </si>
  <si>
    <t>سند : پرینت بانک ملت / ش سریال:1175465376</t>
  </si>
  <si>
    <t>1402/09/13</t>
  </si>
  <si>
    <t>سند : پرینت بانک ملت ش سریال 100213195
فیش ساتنای بانکی</t>
  </si>
  <si>
    <t>سند : پرینت بانک ملت ش سریال 100177258 
فیش ساتنای بانکی</t>
  </si>
  <si>
    <t>سند : پرینت بانک ملت ش سریال 1240605924</t>
  </si>
  <si>
    <t>پرداخت بر اساس اعلام آقای معمر عبدالله حسن (زهرا رفیعی دهاقانی)</t>
  </si>
  <si>
    <t>سند : پرینت بانک ملت / ش سریال:800468</t>
  </si>
  <si>
    <t>1402/09/14</t>
  </si>
  <si>
    <t>پست بانک</t>
  </si>
  <si>
    <t>670210000001000184138831</t>
  </si>
  <si>
    <t>سند : پرینت بانک ملت / ش سریال: 1240885645</t>
  </si>
  <si>
    <t>1402/09/15</t>
  </si>
  <si>
    <t>پرداخت کرایه تریلی دیوار پوشش فاکتور 122 (حاجی اسماعیل نجفی)</t>
  </si>
  <si>
    <t>سند : پرینت بانک ملت / ش سریال: 124088571</t>
  </si>
  <si>
    <t>پرداخت کرایه تریلی دیوار پوشش فاکتور 122 (محمد فرهنگ)</t>
  </si>
  <si>
    <t>120560087481803273085001</t>
  </si>
  <si>
    <t>سامان</t>
  </si>
  <si>
    <t>سند : پرینت بانک ملت / ش سریال: 1240993500</t>
  </si>
  <si>
    <t>1402/09/16</t>
  </si>
  <si>
    <t>1402/09/07</t>
  </si>
  <si>
    <t>واریز به حساب آقای پوریا شیخ حسنی برای تولید پنل سه بعدی فایبرسمنت</t>
  </si>
  <si>
    <t>سند : پرینت بانک ملت ش سریال 1177486421</t>
  </si>
  <si>
    <t>سند : پرینت بانک ملت ش سریال 1180881822</t>
  </si>
  <si>
    <t>پرداخت هزینه های مربوط به گمرک و ترخیصکار (محمد اسپرهم)</t>
  </si>
  <si>
    <t>سند : پرینت بانک ملت / ش سریال: 1180844799</t>
  </si>
  <si>
    <t>دریافت دلار نقدی</t>
  </si>
  <si>
    <t>1402/09/18</t>
  </si>
  <si>
    <t>پرداخت کرایه تریلی (ستار ولدی)</t>
  </si>
  <si>
    <t>سند : پرینت بانک ملت / ش سریال: 1241389882</t>
  </si>
  <si>
    <t>پرداخت کرایه تریلی (فریبخش حسینی)</t>
  </si>
  <si>
    <t>سند : پرینت بانک ملت / ش سریال: 1181689759</t>
  </si>
  <si>
    <t>سند : پرینت بانک ملت / ش سریال: 1181822273</t>
  </si>
  <si>
    <t>1402/09/19</t>
  </si>
  <si>
    <t>سند : پرینت بانک ملت / ش سریال: 1182247681</t>
  </si>
  <si>
    <t>پرداخت کرایه تریلی (حسین خداوندی)</t>
  </si>
  <si>
    <t>سند : پرینت بانک ملت / ش سریال: 1182249824</t>
  </si>
  <si>
    <t>1402/09/22</t>
  </si>
  <si>
    <t>پرداخت کرایه تریلی (صالح نادری)</t>
  </si>
  <si>
    <t>سند : پرینت بانک ملت / ش سریال: 1242256329</t>
  </si>
  <si>
    <t>پرداخت پس کرایه تریلی دیوار پوشش فاکتور 122 (جواد نظری)</t>
  </si>
  <si>
    <t>پرداخت پیش کرایه تریلی دیوار پوشش فاکتور 122 (جواد نظری)</t>
  </si>
  <si>
    <t>سند : پرینت بانک ملت / ش سریال: 1242256427</t>
  </si>
  <si>
    <t>پرداخت پس کرایه تریلی دیوار پوشش فاکتور 122 (حاجی اسماعیل نجفی)</t>
  </si>
  <si>
    <t>سند : پرینت بانک ملت / ش سریال: 1242256526</t>
  </si>
  <si>
    <t>چک بین بانکی جهت واریز به حساب فوق  شماره چک ح115-705129</t>
  </si>
  <si>
    <t>1402/09/23</t>
  </si>
  <si>
    <t>خرید از شرکت آجر یکتای زاینده رود (امیر احمری)</t>
  </si>
  <si>
    <t>خرید از شرکت آجر یکتای زاینده رود (علی دیانتی)</t>
  </si>
  <si>
    <t>سند : پرینت بانک ملت ش سریال 1183606475</t>
  </si>
  <si>
    <t>1402/09/24</t>
  </si>
  <si>
    <t>سند : پرینت بانک ملت / ش سریال: 397321</t>
  </si>
  <si>
    <t>سند : فیش بانکی به شماره 546757</t>
  </si>
  <si>
    <t>1402/09/27</t>
  </si>
  <si>
    <t>پرداخت هزینه طراحی و چاپ (علی بسیم بروجنی)</t>
  </si>
  <si>
    <t>42-0600-2419-7001-4737-6270-01</t>
  </si>
  <si>
    <t>سند : پرینت بانک ملت / ش سریال: 1243037393</t>
  </si>
  <si>
    <t>1402/10/03</t>
  </si>
  <si>
    <t>پرداخت کرایه تریلی (گودرز عبدی شاهیوند)</t>
  </si>
  <si>
    <t>سند : پرینت بانک ملت / ش سریال: 1187452552</t>
  </si>
  <si>
    <t>پرداخت کرایه تریلی (جعفرعلی شاهیوند)</t>
  </si>
  <si>
    <t>سند : پرینت بانک ملت / ش سریال: 1244086457</t>
  </si>
  <si>
    <t>1402/10/06</t>
  </si>
  <si>
    <t>خرید آجر از شرکت آجر البرز (مصطفی فتاحی)</t>
  </si>
  <si>
    <t>سند : پرینت بانک ملت ش سریال 1244822296</t>
  </si>
  <si>
    <t>1402/10/20</t>
  </si>
  <si>
    <t>پرداخت کرایه تریلی (رضا صفرپور دهکردی)</t>
  </si>
  <si>
    <t>سند : پرینت بانک ملت / ش سریال: 1247172577</t>
  </si>
  <si>
    <t>1402/10/19</t>
  </si>
  <si>
    <t>پرداخت کرایه تریلی (یحیی نجفی درخشنده)</t>
  </si>
  <si>
    <t>70-0600-5805-7000-3256-2890-01</t>
  </si>
  <si>
    <t>سند : پرینت بانک ملت / ش سریال: 1247339173</t>
  </si>
  <si>
    <t>1402/10/25</t>
  </si>
  <si>
    <t>سند : پرینت بانک ملت / ش سریال: 149714</t>
  </si>
  <si>
    <t>1402/11/18</t>
  </si>
  <si>
    <t>سند : پرینت بانک ملت / ش سریال: 1205991543</t>
  </si>
  <si>
    <t>1402/11/23</t>
  </si>
  <si>
    <t>سند : پرینت بانک ملت / ش سریال: 1207699807</t>
  </si>
  <si>
    <t>1402/11/24</t>
  </si>
  <si>
    <t>پرداخت بر اساس اعلام آقای معمر عبدالله حسن (زهرا رضایی رنجبر)</t>
  </si>
  <si>
    <t>سند : پرینت بانک ملت / ش سریال: 1253645399</t>
  </si>
  <si>
    <t>رفاه</t>
  </si>
  <si>
    <t>سند : پرینت بانک ملت / ش سریال: 1208015648</t>
  </si>
  <si>
    <t>پرداخت کرایه تریلی (بهمن خالوند)</t>
  </si>
  <si>
    <t>پرداخت کرایه تریلی (جواد نظری)</t>
  </si>
  <si>
    <t>صادرات</t>
  </si>
  <si>
    <t>سند : پرینت بانک ملت / ش سریال: 1253757881</t>
  </si>
  <si>
    <t>پرداخت پیش کرایه تریلی (فریبرز خادمی)</t>
  </si>
  <si>
    <t>پرداخت پس کرایه تریلی (فریبرز خادمی)</t>
  </si>
  <si>
    <t>سند : پرینت بانک ملت / ش سریال: 1253758616</t>
  </si>
  <si>
    <t>1402/11/28</t>
  </si>
  <si>
    <t xml:space="preserve">خرید فایبرسمنت از شرکت دیوارپوشش سیمان پارت </t>
  </si>
  <si>
    <t>سند : پرینت بانک ملت ش سریال 1254339735</t>
  </si>
  <si>
    <t>1402/09/12</t>
  </si>
  <si>
    <t>سند : پرینت بانک سپه ش پ 1402091201522439270</t>
  </si>
  <si>
    <t>سند : ؟؟؟؟</t>
  </si>
  <si>
    <t>سند : پرینت بانک سپه ش پ 1402092301523346879</t>
  </si>
  <si>
    <t>1402/09/28</t>
  </si>
  <si>
    <t>پرداخت کرایه تریلی (سیروس ضرونی)</t>
  </si>
  <si>
    <t>پرداخت کرایه تریلی (سالار علیزاده)</t>
  </si>
  <si>
    <t>سند : پرینت بانک سپه ش پ 1402092801523725880</t>
  </si>
  <si>
    <t>سند : پرینت بانک سپه ش پ 1402092801523725869</t>
  </si>
  <si>
    <t>1402/10/05</t>
  </si>
  <si>
    <t>سند : پرینت بانک سپه ش پ 1402100501524411784</t>
  </si>
  <si>
    <t>پرداخت کرایه تریلی (میرعباس آبناجون)</t>
  </si>
  <si>
    <t>سند : پرینت بانک سپه ش پ14021402100601524461707</t>
  </si>
  <si>
    <t>پرداخت کرایه تریلی (احمدرضا شیرانی)</t>
  </si>
  <si>
    <t>سند : پرینت بانک سپه ش پ1402100601524466187</t>
  </si>
  <si>
    <t>1402/10/18</t>
  </si>
  <si>
    <t>سند : پرینت بانک سپه ش پ1402101801525535833</t>
  </si>
  <si>
    <t>پرداخت کرایه تریلی (حاجی اسماعیل نجفی)</t>
  </si>
  <si>
    <t>سند : پرینت بانک سپه ش پ14021018001525582591</t>
  </si>
  <si>
    <t>سند : پرینت بانک سپه ش پ1402101901525862528</t>
  </si>
  <si>
    <t>سند : پرینت بانک سپه ش پ1402101901525802538</t>
  </si>
  <si>
    <t>1402/11/01</t>
  </si>
  <si>
    <t>سند : پرینت بانک سپه ش پ1402110101527043365</t>
  </si>
  <si>
    <t>1402/11/09</t>
  </si>
  <si>
    <t>پرداخت بر اساس اعلام آقای معمر عبدالله حسن (سیدصدرالدین مرتجی)</t>
  </si>
  <si>
    <t>سند : پرینت بانک سپه ش پ1402110901527879570</t>
  </si>
  <si>
    <t>پرداخت بر اساس اعلام آقای معمر عبدالله حسن (عیدان تمیمی کیا)</t>
  </si>
  <si>
    <t>سند : پرینت بانک سپه ش پ1402110901527893486</t>
  </si>
  <si>
    <t>1402/11/10</t>
  </si>
  <si>
    <t>پرداخت کرایه تریلی (محمد شاطری)</t>
  </si>
  <si>
    <t>سند : پرینت بانک سپه ش پ 1402112801529557075</t>
  </si>
  <si>
    <t xml:space="preserve">خرید چسب سرامیک و پودر بندکشی از شرکت فلکس </t>
  </si>
  <si>
    <t>وصول چک شماره 0102/675255</t>
  </si>
  <si>
    <t>ته چک شرکت</t>
  </si>
  <si>
    <t>1402/12/01</t>
  </si>
  <si>
    <t>پرداخت کرایه تریلی دیوار پوشش سیمان پارت فاکتور 130(زین العابدین عرب انصاری)</t>
  </si>
  <si>
    <t>سند : پرینت بانک سپه ش پ 1402120101529953424</t>
  </si>
  <si>
    <t>پرداخت کرایه تریلی (حسین عرب عامری)</t>
  </si>
  <si>
    <t>سند : پرینت بانک سپه ش پ 1402120101529917137</t>
  </si>
  <si>
    <t>1402/12/11</t>
  </si>
  <si>
    <t>سند : پرینت بانک سپه شماره سند پرینت 
a 1-1402-1450-IRR-578013756</t>
  </si>
  <si>
    <t>1402/10/14</t>
  </si>
  <si>
    <t>1402/11/02</t>
  </si>
  <si>
    <t>پرداخت نقدی از طرف عباس هادلی تحویل شد</t>
  </si>
  <si>
    <t>1402/05/13</t>
  </si>
  <si>
    <t>1402/07/08</t>
  </si>
  <si>
    <t>1402/09/29</t>
  </si>
  <si>
    <t>1403/02/11</t>
  </si>
  <si>
    <t>پرداخت نقدی از حساب شرکت به حساب توفیق احمدی جهت خرید دلار از وی</t>
  </si>
  <si>
    <t>1403/06/11</t>
  </si>
  <si>
    <t>1403/06/09</t>
  </si>
  <si>
    <t>1403/07/28</t>
  </si>
  <si>
    <t>1403/10/01</t>
  </si>
  <si>
    <t>پرداخت ریالی به دیوارپوشش سیمان پارت جهت خرید پودر درزگیر فایبرسمنت</t>
  </si>
  <si>
    <t>سند : پرینت بانک ملت / ش سریال: 1254339735</t>
  </si>
  <si>
    <t>1402/12/03</t>
  </si>
  <si>
    <t>سند : پرینت بانک ملت / ش سریال: 153249</t>
  </si>
  <si>
    <t>سند؟؟؟؟؟؟؟؟</t>
  </si>
  <si>
    <t>1402/12/09</t>
  </si>
  <si>
    <t>سند : پرینت بانک سپه شماره سند پرینت 
a 1-1402-1450-IRR-577613935</t>
  </si>
  <si>
    <t>سند : فیش ساتنا بانک سپه ش پ : 140211100151116832</t>
  </si>
  <si>
    <t>سند : فیش ساتنا بانک سپه ش پ : 140211100151067885</t>
  </si>
  <si>
    <t>1403/03/27</t>
  </si>
  <si>
    <t>پرداخت وجه به آقای امیرحسین عراقی (چاپخانه) جهت پرینت کارت های ویزیت نمایشگاهی</t>
  </si>
  <si>
    <t>سند : پرینت بانک سپه ش پ 14031450583848608</t>
  </si>
  <si>
    <t>1403/03/29</t>
  </si>
  <si>
    <t>پرداخت پیش کرایه تریلی (محمد شاطری)</t>
  </si>
  <si>
    <t>سند : پرینت بانک سپه ش پ 1403032901521709514</t>
  </si>
  <si>
    <t>1403/05/03</t>
  </si>
  <si>
    <t>خرید از شرکت ابرسازه آریانا EPOMIL - GFRP</t>
  </si>
  <si>
    <t>سند : پرینت بانک سپه شماره سند پرینت 
1403050301527635965</t>
  </si>
  <si>
    <t>سکینه مجلل شمس آباد
4066064996</t>
  </si>
  <si>
    <t>(میلاد پورمحمود)
366143317001</t>
  </si>
  <si>
    <t>(حسین خدابخشی)
340625293009</t>
  </si>
  <si>
    <t>1403/04/23</t>
  </si>
  <si>
    <t>پرداخت  کرایه تریلی کاشی نیلو (اسماعیل عباسی)</t>
  </si>
  <si>
    <t>سپرده ویپاد عباس هادلی</t>
  </si>
  <si>
    <t>سند : پرینت حساب ویپاد پاسارگاد ش ا : 140304230572172893</t>
  </si>
  <si>
    <t>پرداخت  کرایه تریلی کاشی نیلو (احسان سالم)</t>
  </si>
  <si>
    <t>سند : پرینت حساب ویپاد پاسارگاد ش ا : 140304230572156123</t>
  </si>
  <si>
    <t>1403/04/30</t>
  </si>
  <si>
    <t>6104-3373-8180-4390</t>
  </si>
  <si>
    <t>سند : پرینت ویپاد پاسارگاد ش پ : 63604</t>
  </si>
  <si>
    <t>1403/05/02</t>
  </si>
  <si>
    <t>سند : پرینت ویپاد پاسارگاد ش ت : 27563152</t>
  </si>
  <si>
    <t>پرداخت کرایه تریلی دیوار پوشش سیمان پارت فاکتور 150 (مجتبی پروینی)</t>
  </si>
  <si>
    <t>1403/06/26</t>
  </si>
  <si>
    <t>پرداخت پس کرایه تریلی (وحید جروند)</t>
  </si>
  <si>
    <t>6037-6974-2598-9743</t>
  </si>
  <si>
    <t>سند : پرینت ویپاد پاسارگاد ش پ : 653343</t>
  </si>
  <si>
    <t>1403/06/24</t>
  </si>
  <si>
    <t>پرداخت هزینه اجاره منزل جهت سفر معمرعبدالله حسن (الهه فروغی)</t>
  </si>
  <si>
    <t>6277-6013-1675-9776</t>
  </si>
  <si>
    <t>سند : پرینت ویپاد پاسارگاد ش پ : 635012</t>
  </si>
  <si>
    <t>پرداخت پیش کرایه تریلی (وحید جروند)</t>
  </si>
  <si>
    <t>سند : پرینت ویپاد پاسارگاد ش ت : 30646340</t>
  </si>
  <si>
    <t>پرداخت کرایه تریلی (میثم مصطفائی)</t>
  </si>
  <si>
    <t>سند : پرینت ویپاد پاسارگاد ش ت : 30646172</t>
  </si>
  <si>
    <t>6037-9981-1597-3384</t>
  </si>
  <si>
    <t>سند : پرینت ویپاد پاسارگاد ش پ : 36297</t>
  </si>
  <si>
    <t>1403/07/05</t>
  </si>
  <si>
    <t>سند : پرینت ویپاد پاسارگاد ش پ : 431404</t>
  </si>
  <si>
    <t>1403/05/18</t>
  </si>
  <si>
    <t>سند : پرینت بانک سپه شماره سند پرینت 
140305180151833924</t>
  </si>
  <si>
    <t>1403/05/23</t>
  </si>
  <si>
    <t>پرداخت  کرایه تریلی (فریدون کلته)</t>
  </si>
  <si>
    <t>3102/306/3911223/1</t>
  </si>
  <si>
    <t>سند : پرینت بانک سپه ش پ 1403052301529692685</t>
  </si>
  <si>
    <t>پرداخت  کرایه تریلی (امیر عشقی)</t>
  </si>
  <si>
    <t>سند : پرینت بانک سپه ش پ 1403052301529779944</t>
  </si>
  <si>
    <t>پرداخت  کرایه تریلی (حمدالله رستمی)</t>
  </si>
  <si>
    <t>سند : پرینت بانک سپه ش پ 1403052301526991157</t>
  </si>
  <si>
    <t>1403/05/30</t>
  </si>
  <si>
    <t>پرداخت  کرایه تریلی (داراب همیوندی)</t>
  </si>
  <si>
    <t>سند : پرینت بانک سپه ش پ 1403053001520572640</t>
  </si>
  <si>
    <t>هزینه چاپ کاتالوگ نمایشگاهی (علی بسیم)</t>
  </si>
  <si>
    <t>سند : پرینت بانک سپه ش پ 1403053001520559674</t>
  </si>
  <si>
    <t>پرداخت کرایه تریلی (وحید امینی)</t>
  </si>
  <si>
    <t>سند : پرینت بانک سپه ش پ 1403053001520577155</t>
  </si>
  <si>
    <t>1403/06/01</t>
  </si>
  <si>
    <t>پرداخت هزینه چاپ بنر های فایبرسمنت دیوارپوشش سیمان پارت ( عبدالرزاق کبیر)</t>
  </si>
  <si>
    <t>سند : پرینت بانک سپه ش پ 1403060101520832539</t>
  </si>
  <si>
    <t>سند : پرینت بانک سپه ش پ 1403060701521339895</t>
  </si>
  <si>
    <t>1403/06/07</t>
  </si>
  <si>
    <t>پرداخت کرایه تریلی کاشی نیلو (مسعود پاپی)</t>
  </si>
  <si>
    <t>پرداخت کرایه تریلی کاشی نیلو (داراب همیوندی)</t>
  </si>
  <si>
    <t>سند : پرینت بانک سپه ش پ 1403060701521365075</t>
  </si>
  <si>
    <t>پرداخت کرایه تریلی کاشی نیلو (حسین یاراحمدی)</t>
  </si>
  <si>
    <t>سند : پرینت بانک سپه ش پ 1403060701521354422</t>
  </si>
  <si>
    <t>سند : پرینت بانک ملت / ش سریال: 1320915905</t>
  </si>
  <si>
    <t>سند : پرینت بانک ملت / ش سریال: 1283367236</t>
  </si>
  <si>
    <t>1403/07/25</t>
  </si>
  <si>
    <t>پرداخت هزینه های مربوط به حسابداری/آگهی ها/تغییرات / محمد عساکریان</t>
  </si>
  <si>
    <t>سند : پرینت بانک ملت / ش سریال: 1306402982</t>
  </si>
  <si>
    <t>1403/08/05</t>
  </si>
  <si>
    <t>سند : پرینت بانک ملت / ش سریال: 496768</t>
  </si>
  <si>
    <t>1403/08/07</t>
  </si>
  <si>
    <t>سند : پرینت بانک ملت / ش سریال: 1312090315</t>
  </si>
  <si>
    <t>سند : پرینت بانک ملت / ش سریال: 1313124873</t>
  </si>
  <si>
    <t>سند : پرینت بانک ملت / ش سریال: 1313902124</t>
  </si>
  <si>
    <t>پرداخت کرایه تریلی (مصطفی نوری)</t>
  </si>
  <si>
    <t>سند : پرینت بانک ملت / ش سریال: 1313894626</t>
  </si>
  <si>
    <t>سند : پرینت بانک ملت / ش سریال: 1313902382</t>
  </si>
  <si>
    <t>سند : پرینت بانک ملت / ش سریال: 1319830222</t>
  </si>
  <si>
    <t>سند : پرینت بانک ملت / ش سریال: 1323424569</t>
  </si>
  <si>
    <t>سند : پرینت بانک ملت / ش سریال: 1323424976</t>
  </si>
  <si>
    <t>سند : پرینت بانک ملت / ش سریال: 1324137463</t>
  </si>
  <si>
    <t>سند : پرینت بانک ملت / ش سریال: 1324137637</t>
  </si>
  <si>
    <t>سند : پرینت بانک ملت / ش سریال: 1324142412</t>
  </si>
  <si>
    <t>سند : پرینت بانک ملت / ش سریال: 14030906012253616705</t>
  </si>
  <si>
    <t>سند : پرینت بانک ملت / ش سریال: 14030906012253897034</t>
  </si>
  <si>
    <t>1403/09/10</t>
  </si>
  <si>
    <t>پرداخت  پس کرایه تریلی (تورج خادمی سیروس)</t>
  </si>
  <si>
    <t>پرداخت  پس کرایه تریلی (داریوش ولی زاده)</t>
  </si>
  <si>
    <t>پرداخت  پس کرایه تریلی (مهرداد قربانی)</t>
  </si>
  <si>
    <t>سند : پرینت بانک ملت / ش سریال: 1325829247</t>
  </si>
  <si>
    <t>سند : پرینت بانک ملت / ش سریال: 1325830537</t>
  </si>
  <si>
    <t>سند : پرینت بانک ملت / ش سریال: 1325834607</t>
  </si>
  <si>
    <t>سند : پرینت بانک ملت / ش سریال: 1331843427
موسسه باربری - کرایه 3 محموله</t>
  </si>
  <si>
    <t>سند : پرینت بانک ملت / ش سریال: 1345800907</t>
  </si>
  <si>
    <t>سند : پرینت بانک ملت / ش سریال: 1345801056</t>
  </si>
  <si>
    <t>سند : پرینت بانک ملت / ش سریال: 1345802064</t>
  </si>
  <si>
    <t>سند : پرینت بانک ملت / ش سریال: 1345801447</t>
  </si>
  <si>
    <t>سند : پرینت بانک ملت / ش سریال: 1345802276</t>
  </si>
  <si>
    <t>سند : پرینت بانک ملت / ش سریال: 1345802767</t>
  </si>
  <si>
    <t>سند : پرینت بانک ملت / ش سریال: 1346232901</t>
  </si>
  <si>
    <t>سند : پرینت بانک ملت / ش سریال: 1354775186</t>
  </si>
  <si>
    <t>سند : پرینت بانک ملت / ش سریال: 1354778903</t>
  </si>
  <si>
    <t>سند : پرینت بانک ملت / ش سریال: 1365410064</t>
  </si>
  <si>
    <t>سند : پرینت بانک ملت / ش سریال: 1365398022</t>
  </si>
  <si>
    <t>1403/12/11</t>
  </si>
  <si>
    <t>پرداخت  کرایه تریلی آجر البرز(احمد قوزیوند)</t>
  </si>
  <si>
    <t>سند : پرینت بانک ملت / ش سریال: 1366244873</t>
  </si>
  <si>
    <t>سند : پرینت ویپاد پاسارگاد ش پ : 52114421
صاحب حساب : محدثه طاهری</t>
  </si>
  <si>
    <t>سند : پرینت حساب ملت ش پ : 1395264076</t>
  </si>
  <si>
    <t>سند : پرینت حساب ملت ش پ : 1395264346</t>
  </si>
  <si>
    <t>1403/05/06</t>
  </si>
  <si>
    <t>سند : پرینت بانک ملت ش پ : 1324455871</t>
  </si>
  <si>
    <t>1403/06/03</t>
  </si>
  <si>
    <t>سند : پرینت بانک ملت / ش سریال: 1330882713</t>
  </si>
  <si>
    <t>سند : فیش بانکی</t>
  </si>
  <si>
    <t>راننده شهرام صوری - سند : فیش بانکی</t>
  </si>
  <si>
    <t>سند : فیش بانکی - کرایه دو محموله</t>
  </si>
  <si>
    <t>سپرده پس انداز ابتسام معارچی پور بانک ملت - 2800664576</t>
  </si>
  <si>
    <t>1403/08/06</t>
  </si>
  <si>
    <t>سند : پرینت بانک ملت / ش پ : 154072243969</t>
  </si>
  <si>
    <t>1403/08/21</t>
  </si>
  <si>
    <t>سند : پرینت بانک ملت / ش پ : 154645974807</t>
  </si>
  <si>
    <t>خرید سنگ گرانیت قرمز نمره از سنگبری سادات شجره - پیش پرداخت</t>
  </si>
  <si>
    <t>سند : پرینت بانک ملت ش پ 14030822012250183065</t>
  </si>
  <si>
    <t>1403/09/07</t>
  </si>
  <si>
    <t>هزینه چاپ کارتن آجر ( مربوط به سفارش اجر البرز )</t>
  </si>
  <si>
    <t>سند : پرینت بانک ملت / ش سریال: 14030907012254137114</t>
  </si>
  <si>
    <t>1403/09/11</t>
  </si>
  <si>
    <t>خرید آجر از شرکت آجر فروردین (حمید فتاحی)</t>
  </si>
  <si>
    <t>سند : پرینت بانک ملت / ش سریال: 1326649030</t>
  </si>
  <si>
    <t>1403/09/12</t>
  </si>
  <si>
    <t>سند : پرینت بانک ملت / ش سریال: 1327044729</t>
  </si>
  <si>
    <t>1403/09/14</t>
  </si>
  <si>
    <t>1-12007101-700-4036</t>
  </si>
  <si>
    <t>مهر ایران</t>
  </si>
  <si>
    <t>حساب اعلام شده متعلق به خانم مهشاد فرهادپور می باشد / سند : پرینت بانک ملت ش پ :14030914012255995681</t>
  </si>
  <si>
    <t>1403/09/21</t>
  </si>
  <si>
    <t>پرداخت هزینه اجاره منزل جهت سفر معمرعبدالله حسن (شاهین حسین پور)</t>
  </si>
  <si>
    <t>6037-69**-****-0379</t>
  </si>
  <si>
    <t>سند : پرینت بانک ملت / ش سریال: 155850791894</t>
  </si>
  <si>
    <t>1403/09/23</t>
  </si>
  <si>
    <t>سند : پرینت بانک ملت / ش سریال: 155946766636</t>
  </si>
  <si>
    <t>1403/09/25</t>
  </si>
  <si>
    <t>110859181006
(1100021299718 شناسه واریز)</t>
  </si>
  <si>
    <t xml:space="preserve">حساب اعلام شده متعلق به صندوق قرض الحسنه ولی عصر دزفول می باشد / سند : پرینت بانک ملت </t>
  </si>
  <si>
    <t>1403/09/26</t>
  </si>
  <si>
    <t>1403/10/04</t>
  </si>
  <si>
    <t>پرداخت بر اساس اعلام آقای معمر عبدالله حسن (لیلا داوودی فر)</t>
  </si>
  <si>
    <t>5041-72**-****-8672</t>
  </si>
  <si>
    <t>رسالت</t>
  </si>
  <si>
    <t>سند : پرینت بانک ملت / ش سریال: 157307932788</t>
  </si>
  <si>
    <t>1403/10/30</t>
  </si>
  <si>
    <t>سند : پرینت بانک ملت / ش سریال: 1346971354</t>
  </si>
  <si>
    <t>سند : پرینت بانک ملت / ش سریال: 157427040723</t>
  </si>
  <si>
    <t>1403/11/09</t>
  </si>
  <si>
    <t>سند : پرینت بانک ملت / ش سریال: 157782275161</t>
  </si>
  <si>
    <t>1403/11/15</t>
  </si>
  <si>
    <t>سند : پرینت بانک ملت / ش سریال: 158024384863</t>
  </si>
  <si>
    <t>پرداخت ساخت ستون های گرانیت قرمز مربوط به آقای عنایت - جعفری - ترکان  (پیش پرداخت)</t>
  </si>
  <si>
    <t>1403/11/29</t>
  </si>
  <si>
    <t>سند : پرینت بانک ملت / ش سریال: 1360126522</t>
  </si>
  <si>
    <t>1403/12/01</t>
  </si>
  <si>
    <t>سند : پرینت بانک ملت / ش سریال: 158674777409</t>
  </si>
  <si>
    <t>1403/12/02</t>
  </si>
  <si>
    <t>1403/12/04</t>
  </si>
  <si>
    <t>سند : پرینت بانک ملت ش پ 1362737708</t>
  </si>
  <si>
    <t>سپرده ویپاد ابتسام معارچی پور</t>
  </si>
  <si>
    <t>سند : پرینت ویپاد - ش ت : 45270760</t>
  </si>
  <si>
    <t>1403/12/05</t>
  </si>
  <si>
    <t>پرداخت ساخت ستون های گرانیت قرمز مربوط به آقای عنایت  (سلمان نادری بلداجی)</t>
  </si>
  <si>
    <t>سند : پرینت بانک ملت / ش سریال: 1363089579</t>
  </si>
  <si>
    <t>1403/12/06</t>
  </si>
  <si>
    <t>1403/08/22</t>
  </si>
  <si>
    <t>1403/12/15</t>
  </si>
  <si>
    <t>6104-33**-****-6487</t>
  </si>
  <si>
    <t>خرید سنگ گرانیت قرمز نمره از سنگبری آقای نمازیان فاکتور 753 - (مرضیه ملک)</t>
  </si>
  <si>
    <t>سند : پرینت بانک ملت ش پ 1368276360</t>
  </si>
  <si>
    <t>1403/12/28</t>
  </si>
  <si>
    <t>پرداخت بر اساس اعلام آقای معمر عبدالله حسن (زهرا آشوری جلال ابادی)</t>
  </si>
  <si>
    <t>5859-83**-****-4017</t>
  </si>
  <si>
    <t>سند : پرینت ویپاد پاسارگاد ش پ : 44642</t>
  </si>
  <si>
    <t>1404/01/19</t>
  </si>
  <si>
    <t>6063-73**-****-2731</t>
  </si>
  <si>
    <t>سند : پرینت ویپاد پاسارگاد ش پ : 54866</t>
  </si>
  <si>
    <t>1404/02/09</t>
  </si>
  <si>
    <t>سند : پرینت ویپاد پاسارگاد ش پ : 160859</t>
  </si>
  <si>
    <t>1404/02/19</t>
  </si>
  <si>
    <t>سند : پرینت بانک ملت / ش سریال: 1396090875</t>
  </si>
  <si>
    <t>1404/04/31</t>
  </si>
  <si>
    <t>سند : پرینت بانک ملت / ش سریال: 164894357675</t>
  </si>
  <si>
    <t>1404/06/29</t>
  </si>
  <si>
    <t>سند : پرینت بانک ملت / ش سریال: 1404062901224900689</t>
  </si>
  <si>
    <t>1404/07/28</t>
  </si>
  <si>
    <t>سند : پرینت بانک ملت / ش سریال: 1471064797</t>
  </si>
  <si>
    <t>پرداخت هزینه های مربوط به حسابداری/آگهی ها/تغییرات / مریم اسمعیلی بابادی</t>
  </si>
  <si>
    <t>سند : پرینت بانک ملت / ش سریال: 140407280123144046910</t>
  </si>
  <si>
    <t>1403/05/20</t>
  </si>
  <si>
    <t>چک به نام سکینه مجلل شمس آبادی</t>
  </si>
  <si>
    <t>سند : چک شماره 1135020230626474</t>
  </si>
  <si>
    <t>1403/05/21</t>
  </si>
  <si>
    <t>سند : چک شماره 2963020230626475</t>
  </si>
  <si>
    <t>سند : فیش بانکی به شماره 953552</t>
  </si>
  <si>
    <t>1403/11/22</t>
  </si>
  <si>
    <t>سند : پرینت بانک ملت / ش سریال: 1356928180</t>
  </si>
  <si>
    <t>1403/06/06</t>
  </si>
  <si>
    <t>خرید سرامیک از کاشی نیلو</t>
  </si>
  <si>
    <t>9838194892
امیرخیرگو- مهدی رشیدی - رمضان اسدی</t>
  </si>
  <si>
    <t>سند : پرینت بانک سپه ش پ :140306060151462879</t>
  </si>
  <si>
    <t>1403/11/03</t>
  </si>
  <si>
    <t>1403/05/22</t>
  </si>
  <si>
    <t>سند : فیش بانکی شماره سند : A1-1403-1450-IRR-611038966</t>
  </si>
  <si>
    <t>1403/05/24</t>
  </si>
  <si>
    <t>سند : فیش بانکی شماره سند : A1-1403-1450-IRR-611629658</t>
  </si>
  <si>
    <t>سند : فیش بانکی شماره سند : A1-1403-1450-IRR-610455518</t>
  </si>
  <si>
    <t>1403/07/03</t>
  </si>
  <si>
    <t>3100039323266
امیرخیرگو- مهدی رشیدی - رمضان اسدی</t>
  </si>
  <si>
    <t>سند : فیش بانکی شماره سند : A1-1403-1450-IRR-610924207</t>
  </si>
  <si>
    <t xml:space="preserve">پرداخت به آقای رستگارنیا بابت اولین بازپرداخت اصل سرمایه گذاری 250 هزار دلاری
(قرض الحسنه جواد الائمه قم) </t>
  </si>
  <si>
    <t>سند : فیش بانکی به شماره سند 114031450611123405</t>
  </si>
  <si>
    <t>1403/09/28</t>
  </si>
  <si>
    <t>سند : فیش بانک ملت ش پ 03923720004484344</t>
  </si>
  <si>
    <t>سند : فیش بانک ملت ش پ 03923720004616326</t>
  </si>
  <si>
    <t>سند : فیش بانک ملت ش پ 03923720003592877</t>
  </si>
  <si>
    <t>سند : فیش بانک ملت ش پ 04923720000599613</t>
  </si>
  <si>
    <t>1514800254612
صندوق قرض الحسنه 14 معصوم</t>
  </si>
  <si>
    <t>سند : فیش بانکی شماره سند : A1-1403-1514-IRR-20848600965</t>
  </si>
  <si>
    <t>1867852322
موسسه قرض الحسنه 14 معصوم</t>
  </si>
  <si>
    <t>(9076129 شناسه واریز)
 / سند :  پرینت بانک ملت ش پ :1326227677</t>
  </si>
  <si>
    <t>(9076129 شناسه واریز)
 / سند :  پرینت بانک ملت ش پ :1325839440</t>
  </si>
  <si>
    <t>(9076129 شناسه واریز)
 / سند : پرینت بانک ملت ش پ : 1332668650</t>
  </si>
  <si>
    <t>(9076129 شناسه واریز)
 / سند : فیش بانک ملت ش پ : 03923720004485243</t>
  </si>
  <si>
    <t>(9076129 شناسه واریز)
 / سند : فیش بانک ملت ش پ : 03923720004616110</t>
  </si>
  <si>
    <t>(9076129 شناسه واریز)
 / سند : فیش بانک ملت ش پ : 04923720000599829</t>
  </si>
  <si>
    <t xml:space="preserve">(9076129 شناسه واریز)
 / سند : فیش بانک ملت ش پ : </t>
  </si>
  <si>
    <t>(9076129 شناسه واریز)
سند : فیش بانکی ملت ش پ : 03923720003593020</t>
  </si>
  <si>
    <t>5107574375
غزال شریفی راد</t>
  </si>
  <si>
    <t>سند : فیش بانک ملت ش پ 03923720004549684</t>
  </si>
  <si>
    <t>298906673
محمد اسدی</t>
  </si>
  <si>
    <t>سند : پرینت بانک سپه شماره سند پرینت 
1403-1450-583448765</t>
  </si>
  <si>
    <t>1403/11/06</t>
  </si>
  <si>
    <t>سند : صورتحساب کارخانه</t>
  </si>
  <si>
    <t>0210907543001
علی اکرمی</t>
  </si>
  <si>
    <t>حساب اعلام شده متعلق به صندوق قرض الحسنه ولی عصر دزفول می باشد / سند : فیش بانکی ش پ : 140312040121023900</t>
  </si>
  <si>
    <t>سند : فیش بانکی ش پ : 140312040121024133</t>
  </si>
  <si>
    <t>سند : رسید دست نویس آقای محمدرضا رستگار نیا</t>
  </si>
  <si>
    <t>پرداخت بر اساس اعلام آقای معمر عبدالله حسن
جهت سود علی الحساب سرمایه گذاری آقای محمدرضا رستگارنیا و مهدی هاشمی با آقای معمر عبدالله حسن بصورت قرض از طرف عباس هادلی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</si>
</sst>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center" wrapText="1"/>
    </xf>
    <xf numFmtId="3" fontId="1" fillId="0" borderId="5" xfId="0" quotePrefix="1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3" fontId="1" fillId="0" borderId="0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1"/>
        </right>
        <top style="thin">
          <color theme="1"/>
        </top>
        <bottom/>
      </border>
    </dxf>
    <dxf>
      <border outline="0">
        <top style="thin">
          <color theme="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 Nazanin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1" formatCode="0"/>
      <alignment horizontal="center" vertical="center" textRotation="0" wrapText="1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B Nazanin"/>
        <scheme val="none"/>
      </font>
      <numFmt numFmtId="0" formatCode="General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 Nazani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wnloads/FarsiTools-/FarsiTools%20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2m"/>
    </defined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1" displayName="Table1" ref="A2:K161" totalsRowCount="1" headerRowDxfId="54" dataDxfId="52" totalsRowDxfId="50" headerRowBorderDxfId="53" tableBorderDxfId="51" totalsRowBorderDxfId="49">
  <autoFilter ref="A2:K160"/>
  <tableColumns count="11">
    <tableColumn id="1" name="ردیف" dataDxfId="48" totalsRowDxfId="47"/>
    <tableColumn id="2" name="تاریخ شمسی" dataDxfId="46" totalsRowDxfId="45"/>
    <tableColumn id="3" name="تاریخ میلادی" dataDxfId="44" totalsRowDxfId="43">
      <calculatedColumnFormula>[1]!s2m(B3)</calculatedColumnFormula>
    </tableColumn>
    <tableColumn id="4" name="موضوع" dataDxfId="42" totalsRowDxfId="41"/>
    <tableColumn id="5" name="حساب مبدا/بانک" dataDxfId="40" totalsRowDxfId="39"/>
    <tableColumn id="6" name="حساب مقصد (ذینفع)" dataDxfId="38" totalsRowDxfId="37"/>
    <tableColumn id="7" name="بانک مقصد" dataDxfId="36" totalsRowDxfId="35"/>
    <tableColumn id="8" name="مبلغ (ریال)" dataDxfId="34" totalsRowDxfId="33"/>
    <tableColumn id="11" name="تبدیل دلار" dataDxfId="32" totalsRowDxfId="31"/>
    <tableColumn id="12" name="مبلغ به دلار" totalsRowFunction="custom" dataDxfId="30" totalsRowDxfId="29">
      <calculatedColumnFormula>IFERROR(Table1[[#This Row],[مبلغ (ریال)]]/Table1[[#This Row],[تبدیل دلار]],"")</calculatedColumnFormula>
      <totalsRowFormula>SUM(Table1[مبلغ به دلار])</totalsRowFormula>
    </tableColumn>
    <tableColumn id="9" name="توضیحات" dataDxfId="28" totalsRowDxfId="27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4:K245" totalsRowCount="1" headerRowDxfId="26" dataDxfId="24" headerRowBorderDxfId="25" tableBorderDxfId="23" totalsRowBorderDxfId="22">
  <autoFilter ref="A164:K244"/>
  <tableColumns count="11">
    <tableColumn id="1" name="ردیف" dataDxfId="21" totalsRowDxfId="20"/>
    <tableColumn id="2" name="تاریخ شمسی" dataDxfId="19" totalsRowDxfId="18"/>
    <tableColumn id="3" name="تاریخ میلادی" dataDxfId="17" totalsRowDxfId="16">
      <calculatedColumnFormula>[1]!s2m(B165)</calculatedColumnFormula>
    </tableColumn>
    <tableColumn id="4" name="موضوع" dataDxfId="15" totalsRowDxfId="14"/>
    <tableColumn id="5" name="حساب مبدا/بانک" dataDxfId="13" totalsRowDxfId="12"/>
    <tableColumn id="6" name="حساب مقصد (ذینفع)" dataDxfId="11" totalsRowDxfId="10"/>
    <tableColumn id="7" name="بانک مقصد" dataDxfId="9" totalsRowDxfId="8"/>
    <tableColumn id="8" name="مبلغ (ریال)" dataDxfId="7" totalsRowDxfId="6"/>
    <tableColumn id="9" name="تبدیل دلار" dataDxfId="5" totalsRowDxfId="4"/>
    <tableColumn id="10" name="مبلغ به دلار" totalsRowFunction="custom" dataDxfId="3" totalsRowDxfId="2">
      <calculatedColumnFormula>Table2[[#This Row],[مبلغ (ریال)]]/Table2[[#This Row],[تبدیل دلار]]</calculatedColumnFormula>
      <totalsRowFormula>SUM(Table2[مبلغ به دلار])</totalsRowFormula>
    </tableColumn>
    <tableColumn id="11" name="توضیحات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5"/>
  <sheetViews>
    <sheetView rightToLeft="1" tabSelected="1" zoomScale="85" zoomScaleNormal="85" workbookViewId="0">
      <pane ySplit="2" topLeftCell="A219" activePane="bottomLeft" state="frozen"/>
      <selection pane="bottomLeft" activeCell="H1" sqref="H1"/>
    </sheetView>
  </sheetViews>
  <sheetFormatPr defaultRowHeight="19.5" x14ac:dyDescent="0.2"/>
  <cols>
    <col min="1" max="1" width="6.125" style="1" customWidth="1"/>
    <col min="2" max="2" width="13.375" style="2" customWidth="1"/>
    <col min="3" max="3" width="13.5" style="2" customWidth="1"/>
    <col min="4" max="4" width="28.625" style="2" customWidth="1"/>
    <col min="5" max="5" width="16.875" style="2" customWidth="1"/>
    <col min="6" max="6" width="21.375" style="1" customWidth="1"/>
    <col min="7" max="7" width="11.875" style="7" customWidth="1"/>
    <col min="8" max="10" width="12.75" style="3" customWidth="1"/>
    <col min="11" max="11" width="33.125" style="2" customWidth="1"/>
    <col min="12" max="16384" width="9" style="2"/>
  </cols>
  <sheetData>
    <row r="1" spans="1:11" x14ac:dyDescent="0.2">
      <c r="J1" s="3">
        <f>Table1[[#Totals],[مبلغ به دلار]]+J245</f>
        <v>438178.01866013272</v>
      </c>
      <c r="K1" s="3">
        <f>J1-345539</f>
        <v>92639.018660132715</v>
      </c>
    </row>
    <row r="2" spans="1:11" s="8" customFormat="1" x14ac:dyDescent="0.2">
      <c r="A2" s="1" t="s">
        <v>0</v>
      </c>
      <c r="B2" s="8" t="s">
        <v>67</v>
      </c>
      <c r="C2" s="8" t="s">
        <v>68</v>
      </c>
      <c r="D2" s="8" t="s">
        <v>1</v>
      </c>
      <c r="E2" s="8" t="s">
        <v>7</v>
      </c>
      <c r="F2" s="8" t="s">
        <v>4</v>
      </c>
      <c r="G2" s="8" t="s">
        <v>6</v>
      </c>
      <c r="H2" s="7" t="s">
        <v>9</v>
      </c>
      <c r="I2" s="7" t="s">
        <v>81</v>
      </c>
      <c r="J2" s="7" t="s">
        <v>82</v>
      </c>
      <c r="K2" s="8" t="s">
        <v>2</v>
      </c>
    </row>
    <row r="3" spans="1:11" s="8" customFormat="1" ht="58.5" x14ac:dyDescent="0.2">
      <c r="A3" s="1">
        <v>1</v>
      </c>
      <c r="B3" s="8" t="s">
        <v>86</v>
      </c>
      <c r="C3" s="8" t="str">
        <f>[1]!s2m(B3)</f>
        <v>2023/10/9</v>
      </c>
      <c r="D3" s="8" t="s">
        <v>97</v>
      </c>
      <c r="E3" s="8" t="s">
        <v>80</v>
      </c>
      <c r="F3" s="1">
        <v>207607705001</v>
      </c>
      <c r="G3" s="7" t="s">
        <v>36</v>
      </c>
      <c r="H3" s="7">
        <v>294700000</v>
      </c>
      <c r="I3" s="7">
        <v>500000</v>
      </c>
      <c r="J3" s="7">
        <f>IFERROR(Table1[[#This Row],[مبلغ (ریال)]]/Table1[[#This Row],[تبدیل دلار]],"")</f>
        <v>589.4</v>
      </c>
      <c r="K3" s="8" t="s">
        <v>92</v>
      </c>
    </row>
    <row r="4" spans="1:11" s="8" customFormat="1" ht="58.5" x14ac:dyDescent="0.2">
      <c r="A4" s="1">
        <f t="shared" ref="A4:A10" si="0">A3+1</f>
        <v>2</v>
      </c>
      <c r="B4" s="8" t="s">
        <v>89</v>
      </c>
      <c r="C4" s="8" t="str">
        <f>[1]!s2m(B4)</f>
        <v>2023/10/12</v>
      </c>
      <c r="D4" s="8" t="s">
        <v>98</v>
      </c>
      <c r="E4" s="8" t="s">
        <v>80</v>
      </c>
      <c r="F4" s="1">
        <v>347431432007</v>
      </c>
      <c r="G4" s="7" t="s">
        <v>36</v>
      </c>
      <c r="H4" s="7">
        <v>35000000</v>
      </c>
      <c r="I4" s="7">
        <v>500000</v>
      </c>
      <c r="J4" s="7">
        <f>IFERROR(Table1[[#This Row],[مبلغ (ریال)]]/Table1[[#This Row],[تبدیل دلار]],"")</f>
        <v>70</v>
      </c>
      <c r="K4" s="8" t="s">
        <v>90</v>
      </c>
    </row>
    <row r="5" spans="1:11" s="8" customFormat="1" ht="58.5" x14ac:dyDescent="0.2">
      <c r="A5" s="1">
        <f t="shared" si="0"/>
        <v>3</v>
      </c>
      <c r="B5" s="8" t="s">
        <v>99</v>
      </c>
      <c r="C5" s="8" t="str">
        <f>[1]!s2m(B5)</f>
        <v>2023/10/11</v>
      </c>
      <c r="D5" s="8" t="s">
        <v>100</v>
      </c>
      <c r="E5" s="8" t="s">
        <v>80</v>
      </c>
      <c r="F5" s="1">
        <v>227937588009</v>
      </c>
      <c r="G5" s="7" t="s">
        <v>36</v>
      </c>
      <c r="H5" s="7">
        <v>65000000</v>
      </c>
      <c r="I5" s="7">
        <v>500000</v>
      </c>
      <c r="J5" s="7">
        <f>IFERROR(Table1[[#This Row],[مبلغ (ریال)]]/Table1[[#This Row],[تبدیل دلار]],"")</f>
        <v>130</v>
      </c>
      <c r="K5" s="8" t="s">
        <v>101</v>
      </c>
    </row>
    <row r="6" spans="1:11" s="8" customFormat="1" ht="58.5" x14ac:dyDescent="0.2">
      <c r="A6" s="1">
        <f t="shared" si="0"/>
        <v>4</v>
      </c>
      <c r="B6" s="8" t="s">
        <v>69</v>
      </c>
      <c r="C6" s="8" t="str">
        <f>[1]!s2m(B6)</f>
        <v>2023/10/14</v>
      </c>
      <c r="D6" s="8" t="s">
        <v>70</v>
      </c>
      <c r="E6" s="8" t="s">
        <v>80</v>
      </c>
      <c r="F6" s="1" t="s">
        <v>71</v>
      </c>
      <c r="G6" s="7" t="s">
        <v>5</v>
      </c>
      <c r="H6" s="7">
        <v>90000000</v>
      </c>
      <c r="I6" s="7">
        <v>500000</v>
      </c>
      <c r="J6" s="7">
        <f>IFERROR(Table1[[#This Row],[مبلغ (ریال)]]/Table1[[#This Row],[تبدیل دلار]],"")</f>
        <v>180</v>
      </c>
      <c r="K6" s="8" t="s">
        <v>93</v>
      </c>
    </row>
    <row r="7" spans="1:11" s="8" customFormat="1" ht="58.5" x14ac:dyDescent="0.2">
      <c r="A7" s="1">
        <f t="shared" si="0"/>
        <v>5</v>
      </c>
      <c r="B7" s="8" t="s">
        <v>105</v>
      </c>
      <c r="C7" s="8" t="str">
        <f>[1]!s2m(B7)</f>
        <v>2023/10/16</v>
      </c>
      <c r="D7" s="8" t="s">
        <v>109</v>
      </c>
      <c r="E7" s="8" t="s">
        <v>80</v>
      </c>
      <c r="F7" s="1">
        <v>8544103232</v>
      </c>
      <c r="G7" s="7" t="s">
        <v>8</v>
      </c>
      <c r="H7" s="7">
        <v>500000000</v>
      </c>
      <c r="I7" s="7">
        <v>500000</v>
      </c>
      <c r="J7" s="7">
        <f>IFERROR(Table1[[#This Row],[مبلغ (ریال)]]/Table1[[#This Row],[تبدیل دلار]],"")</f>
        <v>1000</v>
      </c>
      <c r="K7" s="8" t="s">
        <v>108</v>
      </c>
    </row>
    <row r="8" spans="1:11" s="8" customFormat="1" ht="58.5" x14ac:dyDescent="0.2">
      <c r="A8" s="1">
        <f t="shared" si="0"/>
        <v>6</v>
      </c>
      <c r="B8" s="8" t="s">
        <v>94</v>
      </c>
      <c r="C8" s="8" t="str">
        <f>[1]!s2m(B8)</f>
        <v>2023/10/17</v>
      </c>
      <c r="D8" s="8" t="s">
        <v>110</v>
      </c>
      <c r="E8" s="8" t="s">
        <v>80</v>
      </c>
      <c r="F8" s="1">
        <v>9767300818</v>
      </c>
      <c r="G8" s="7" t="s">
        <v>8</v>
      </c>
      <c r="H8" s="7">
        <v>659600000</v>
      </c>
      <c r="I8" s="7">
        <v>500000</v>
      </c>
      <c r="J8" s="7">
        <f>IFERROR(Table1[[#This Row],[مبلغ (ریال)]]/Table1[[#This Row],[تبدیل دلار]],"")</f>
        <v>1319.2</v>
      </c>
      <c r="K8" s="8" t="s">
        <v>111</v>
      </c>
    </row>
    <row r="9" spans="1:11" s="8" customFormat="1" ht="58.5" x14ac:dyDescent="0.2">
      <c r="A9" s="1">
        <f t="shared" si="0"/>
        <v>7</v>
      </c>
      <c r="B9" s="8" t="s">
        <v>115</v>
      </c>
      <c r="C9" s="8" t="str">
        <f>[1]!s2m(B9)</f>
        <v>2023/11/3</v>
      </c>
      <c r="D9" s="8" t="s">
        <v>116</v>
      </c>
      <c r="E9" s="8" t="s">
        <v>80</v>
      </c>
      <c r="F9" s="1" t="s">
        <v>117</v>
      </c>
      <c r="G9" s="7" t="s">
        <v>36</v>
      </c>
      <c r="H9" s="7">
        <v>100000000</v>
      </c>
      <c r="I9" s="7">
        <v>500000</v>
      </c>
      <c r="J9" s="7">
        <f>IFERROR(Table1[[#This Row],[مبلغ (ریال)]]/Table1[[#This Row],[تبدیل دلار]],"")</f>
        <v>200</v>
      </c>
      <c r="K9" s="8" t="s">
        <v>118</v>
      </c>
    </row>
    <row r="10" spans="1:11" s="8" customFormat="1" ht="58.5" x14ac:dyDescent="0.2">
      <c r="A10" s="1">
        <f t="shared" si="0"/>
        <v>8</v>
      </c>
      <c r="B10" s="8" t="s">
        <v>128</v>
      </c>
      <c r="C10" s="8" t="str">
        <f>[1]!s2m(B10)</f>
        <v>2023/11/6</v>
      </c>
      <c r="D10" s="8" t="s">
        <v>129</v>
      </c>
      <c r="E10" s="8" t="s">
        <v>80</v>
      </c>
      <c r="F10" s="1" t="s">
        <v>132</v>
      </c>
      <c r="G10" s="7" t="s">
        <v>130</v>
      </c>
      <c r="H10" s="7">
        <v>43000000</v>
      </c>
      <c r="I10" s="7">
        <v>500000</v>
      </c>
      <c r="J10" s="7">
        <f>IFERROR(Table1[[#This Row],[مبلغ (ریال)]]/Table1[[#This Row],[تبدیل دلار]],"")</f>
        <v>86</v>
      </c>
      <c r="K10" s="8" t="s">
        <v>131</v>
      </c>
    </row>
    <row r="11" spans="1:11" s="8" customFormat="1" ht="58.5" x14ac:dyDescent="0.2">
      <c r="A11" s="1">
        <f>A9+1</f>
        <v>8</v>
      </c>
      <c r="B11" s="8" t="s">
        <v>120</v>
      </c>
      <c r="C11" s="8" t="str">
        <f>[1]!s2m(B11)</f>
        <v>2023/11/9</v>
      </c>
      <c r="D11" s="8" t="s">
        <v>122</v>
      </c>
      <c r="E11" s="8" t="s">
        <v>80</v>
      </c>
      <c r="F11" s="1">
        <v>24260970005</v>
      </c>
      <c r="G11" s="7" t="s">
        <v>36</v>
      </c>
      <c r="H11" s="7">
        <v>330000000</v>
      </c>
      <c r="I11" s="7">
        <v>500000</v>
      </c>
      <c r="J11" s="7">
        <f>IFERROR(Table1[[#This Row],[مبلغ (ریال)]]/Table1[[#This Row],[تبدیل دلار]],"")</f>
        <v>660</v>
      </c>
      <c r="K11" s="8" t="s">
        <v>121</v>
      </c>
    </row>
    <row r="12" spans="1:11" s="8" customFormat="1" ht="58.5" x14ac:dyDescent="0.2">
      <c r="A12" s="1">
        <f t="shared" ref="A12:A21" si="1">A11+1</f>
        <v>9</v>
      </c>
      <c r="B12" s="8" t="s">
        <v>123</v>
      </c>
      <c r="C12" s="8" t="str">
        <f>[1]!s2m(B12)</f>
        <v>2023/11/11</v>
      </c>
      <c r="D12" s="8" t="s">
        <v>124</v>
      </c>
      <c r="E12" s="8" t="s">
        <v>80</v>
      </c>
      <c r="F12" s="1" t="s">
        <v>125</v>
      </c>
      <c r="G12" s="7" t="s">
        <v>8</v>
      </c>
      <c r="H12" s="7">
        <v>3200000000</v>
      </c>
      <c r="I12" s="7">
        <v>500000</v>
      </c>
      <c r="J12" s="7">
        <f>IFERROR(Table1[[#This Row],[مبلغ (ریال)]]/Table1[[#This Row],[تبدیل دلار]],"")</f>
        <v>6400</v>
      </c>
      <c r="K12" s="8" t="s">
        <v>124</v>
      </c>
    </row>
    <row r="13" spans="1:11" s="8" customFormat="1" ht="58.5" x14ac:dyDescent="0.2">
      <c r="A13" s="1">
        <f t="shared" si="1"/>
        <v>10</v>
      </c>
      <c r="B13" s="8" t="s">
        <v>123</v>
      </c>
      <c r="C13" s="8" t="str">
        <f>[1]!s2m(B13)</f>
        <v>2023/11/11</v>
      </c>
      <c r="D13" s="8" t="s">
        <v>126</v>
      </c>
      <c r="E13" s="8" t="s">
        <v>80</v>
      </c>
      <c r="F13" s="1">
        <v>9942209708</v>
      </c>
      <c r="G13" s="7" t="s">
        <v>8</v>
      </c>
      <c r="H13" s="7">
        <v>590000000</v>
      </c>
      <c r="I13" s="7">
        <v>500000</v>
      </c>
      <c r="J13" s="7">
        <f>IFERROR(Table1[[#This Row],[مبلغ (ریال)]]/Table1[[#This Row],[تبدیل دلار]],"")</f>
        <v>1180</v>
      </c>
      <c r="K13" s="8" t="s">
        <v>127</v>
      </c>
    </row>
    <row r="14" spans="1:11" s="8" customFormat="1" ht="58.5" x14ac:dyDescent="0.2">
      <c r="A14" s="1">
        <f t="shared" si="1"/>
        <v>11</v>
      </c>
      <c r="B14" s="8" t="s">
        <v>123</v>
      </c>
      <c r="C14" s="8" t="str">
        <f>[1]!s2m(B14)</f>
        <v>2023/11/11</v>
      </c>
      <c r="D14" s="8" t="s">
        <v>148</v>
      </c>
      <c r="E14" s="8" t="s">
        <v>80</v>
      </c>
      <c r="F14" s="1" t="s">
        <v>149</v>
      </c>
      <c r="G14" s="7" t="s">
        <v>150</v>
      </c>
      <c r="H14" s="7">
        <v>81200000</v>
      </c>
      <c r="I14" s="7">
        <v>500000</v>
      </c>
      <c r="J14" s="7">
        <f>IFERROR(Table1[[#This Row],[مبلغ (ریال)]]/Table1[[#This Row],[تبدیل دلار]],"")</f>
        <v>162.4</v>
      </c>
      <c r="K14" s="8" t="s">
        <v>151</v>
      </c>
    </row>
    <row r="15" spans="1:11" s="8" customFormat="1" ht="58.5" x14ac:dyDescent="0.2">
      <c r="A15" s="1">
        <f t="shared" si="1"/>
        <v>12</v>
      </c>
      <c r="B15" s="8" t="s">
        <v>152</v>
      </c>
      <c r="C15" s="8" t="str">
        <f>[1]!s2m(B15)</f>
        <v>2023/11/20</v>
      </c>
      <c r="D15" s="8" t="s">
        <v>126</v>
      </c>
      <c r="E15" s="8" t="s">
        <v>80</v>
      </c>
      <c r="F15" s="1">
        <v>9942209708</v>
      </c>
      <c r="G15" s="7" t="s">
        <v>8</v>
      </c>
      <c r="H15" s="7">
        <v>250000000</v>
      </c>
      <c r="I15" s="7">
        <v>500000</v>
      </c>
      <c r="J15" s="7">
        <f>IFERROR(Table1[[#This Row],[مبلغ (ریال)]]/Table1[[#This Row],[تبدیل دلار]],"")</f>
        <v>500</v>
      </c>
      <c r="K15" s="8" t="s">
        <v>153</v>
      </c>
    </row>
    <row r="16" spans="1:11" s="8" customFormat="1" ht="58.5" x14ac:dyDescent="0.2">
      <c r="A16" s="1">
        <f t="shared" si="1"/>
        <v>13</v>
      </c>
      <c r="B16" s="8" t="s">
        <v>154</v>
      </c>
      <c r="C16" s="8" t="str">
        <f>[1]!s2m(B16)</f>
        <v>2023/11/24</v>
      </c>
      <c r="D16" s="8" t="s">
        <v>126</v>
      </c>
      <c r="E16" s="8" t="s">
        <v>80</v>
      </c>
      <c r="F16" s="1">
        <v>9942209708</v>
      </c>
      <c r="G16" s="7" t="s">
        <v>8</v>
      </c>
      <c r="H16" s="7">
        <v>280000000</v>
      </c>
      <c r="I16" s="7">
        <v>500000</v>
      </c>
      <c r="J16" s="7">
        <f>IFERROR(Table1[[#This Row],[مبلغ (ریال)]]/Table1[[#This Row],[تبدیل دلار]],"")</f>
        <v>560</v>
      </c>
      <c r="K16" s="8" t="s">
        <v>155</v>
      </c>
    </row>
    <row r="17" spans="1:11" s="8" customFormat="1" ht="58.5" x14ac:dyDescent="0.2">
      <c r="A17" s="1">
        <f t="shared" si="1"/>
        <v>14</v>
      </c>
      <c r="B17" s="8" t="s">
        <v>156</v>
      </c>
      <c r="C17" s="8" t="str">
        <f>[1]!s2m(B17)</f>
        <v>2023/12/4</v>
      </c>
      <c r="D17" s="8" t="s">
        <v>160</v>
      </c>
      <c r="E17" s="8" t="s">
        <v>80</v>
      </c>
      <c r="F17" s="1">
        <v>6104337381804390</v>
      </c>
      <c r="G17" s="7" t="s">
        <v>8</v>
      </c>
      <c r="H17" s="7">
        <v>100000000</v>
      </c>
      <c r="I17" s="7">
        <v>500000</v>
      </c>
      <c r="J17" s="7">
        <f>IFERROR(Table1[[#This Row],[مبلغ (ریال)]]/Table1[[#This Row],[تبدیل دلار]],"")</f>
        <v>200</v>
      </c>
      <c r="K17" s="8" t="s">
        <v>161</v>
      </c>
    </row>
    <row r="18" spans="1:11" s="8" customFormat="1" ht="58.5" x14ac:dyDescent="0.2">
      <c r="A18" s="1">
        <f t="shared" si="1"/>
        <v>15</v>
      </c>
      <c r="B18" s="8" t="s">
        <v>162</v>
      </c>
      <c r="C18" s="8" t="str">
        <f>[1]!s2m(B18)</f>
        <v>2023/12/5</v>
      </c>
      <c r="D18" s="8" t="s">
        <v>195</v>
      </c>
      <c r="E18" s="8" t="s">
        <v>80</v>
      </c>
      <c r="F18" s="9" t="s">
        <v>164</v>
      </c>
      <c r="G18" s="7" t="s">
        <v>163</v>
      </c>
      <c r="H18" s="7">
        <v>150000000</v>
      </c>
      <c r="I18" s="7">
        <v>500000</v>
      </c>
      <c r="J18" s="7">
        <f>IFERROR(Table1[[#This Row],[مبلغ (ریال)]]/Table1[[#This Row],[تبدیل دلار]],"")</f>
        <v>300</v>
      </c>
      <c r="K18" s="8" t="s">
        <v>165</v>
      </c>
    </row>
    <row r="19" spans="1:11" s="8" customFormat="1" ht="58.5" x14ac:dyDescent="0.2">
      <c r="A19" s="1">
        <f t="shared" si="1"/>
        <v>16</v>
      </c>
      <c r="B19" s="8" t="s">
        <v>166</v>
      </c>
      <c r="C19" s="8" t="str">
        <f>[1]!s2m(B19)</f>
        <v>2023/12/6</v>
      </c>
      <c r="D19" s="8" t="s">
        <v>167</v>
      </c>
      <c r="E19" s="8" t="s">
        <v>80</v>
      </c>
      <c r="F19" s="1">
        <v>105729306002</v>
      </c>
      <c r="G19" s="7" t="s">
        <v>36</v>
      </c>
      <c r="H19" s="7">
        <v>150000000</v>
      </c>
      <c r="I19" s="7">
        <v>500000</v>
      </c>
      <c r="J19" s="7">
        <f>IFERROR(Table1[[#This Row],[مبلغ (ریال)]]/Table1[[#This Row],[تبدیل دلار]],"")</f>
        <v>300</v>
      </c>
      <c r="K19" s="8" t="s">
        <v>168</v>
      </c>
    </row>
    <row r="20" spans="1:11" s="8" customFormat="1" ht="58.5" x14ac:dyDescent="0.2">
      <c r="A20" s="1">
        <f t="shared" si="1"/>
        <v>17</v>
      </c>
      <c r="B20" s="8" t="s">
        <v>166</v>
      </c>
      <c r="C20" s="8" t="str">
        <f>[1]!s2m(B20)</f>
        <v>2023/12/6</v>
      </c>
      <c r="D20" s="8" t="s">
        <v>169</v>
      </c>
      <c r="E20" s="8" t="s">
        <v>80</v>
      </c>
      <c r="F20" s="9" t="s">
        <v>170</v>
      </c>
      <c r="G20" s="7" t="s">
        <v>171</v>
      </c>
      <c r="H20" s="7">
        <v>200000000</v>
      </c>
      <c r="I20" s="7">
        <v>500000</v>
      </c>
      <c r="J20" s="7">
        <f>IFERROR(Table1[[#This Row],[مبلغ (ریال)]]/Table1[[#This Row],[تبدیل دلار]],"")</f>
        <v>400</v>
      </c>
      <c r="K20" s="8" t="s">
        <v>172</v>
      </c>
    </row>
    <row r="21" spans="1:11" s="8" customFormat="1" ht="58.5" x14ac:dyDescent="0.2">
      <c r="A21" s="1">
        <f t="shared" si="1"/>
        <v>18</v>
      </c>
      <c r="B21" s="8" t="s">
        <v>173</v>
      </c>
      <c r="C21" s="8" t="str">
        <f>[1]!s2m(B21)</f>
        <v>2023/12/7</v>
      </c>
      <c r="D21" s="8" t="s">
        <v>178</v>
      </c>
      <c r="E21" s="8" t="s">
        <v>80</v>
      </c>
      <c r="F21" s="1">
        <v>8481275381</v>
      </c>
      <c r="G21" s="7" t="s">
        <v>8</v>
      </c>
      <c r="H21" s="7">
        <v>233500000</v>
      </c>
      <c r="I21" s="7">
        <v>500000</v>
      </c>
      <c r="J21" s="7">
        <f>IFERROR(Table1[[#This Row],[مبلغ (ریال)]]/Table1[[#This Row],[تبدیل دلار]],"")</f>
        <v>467</v>
      </c>
      <c r="K21" s="8" t="s">
        <v>179</v>
      </c>
    </row>
    <row r="22" spans="1:11" s="8" customFormat="1" ht="58.5" x14ac:dyDescent="0.2">
      <c r="A22" s="1">
        <f t="shared" ref="A22:A69" si="2">A21+1</f>
        <v>19</v>
      </c>
      <c r="B22" s="8" t="s">
        <v>181</v>
      </c>
      <c r="C22" s="8" t="str">
        <f>[1]!s2m(B22)</f>
        <v>2023/12/9</v>
      </c>
      <c r="D22" s="8" t="s">
        <v>182</v>
      </c>
      <c r="E22" s="8" t="s">
        <v>80</v>
      </c>
      <c r="F22" s="1">
        <v>6525055158</v>
      </c>
      <c r="G22" s="7" t="s">
        <v>8</v>
      </c>
      <c r="H22" s="7">
        <v>280000000</v>
      </c>
      <c r="I22" s="7">
        <v>500000</v>
      </c>
      <c r="J22" s="7">
        <f>IFERROR(Table1[[#This Row],[مبلغ (ریال)]]/Table1[[#This Row],[تبدیل دلار]],"")</f>
        <v>560</v>
      </c>
      <c r="K22" s="8" t="s">
        <v>183</v>
      </c>
    </row>
    <row r="23" spans="1:11" s="8" customFormat="1" ht="58.5" x14ac:dyDescent="0.2">
      <c r="A23" s="1">
        <f t="shared" si="2"/>
        <v>20</v>
      </c>
      <c r="B23" s="8" t="s">
        <v>181</v>
      </c>
      <c r="C23" s="8" t="str">
        <f>[1]!s2m(B23)</f>
        <v>2023/12/9</v>
      </c>
      <c r="D23" s="8" t="s">
        <v>184</v>
      </c>
      <c r="E23" s="8" t="s">
        <v>80</v>
      </c>
      <c r="F23" s="1">
        <v>4105063868</v>
      </c>
      <c r="G23" s="7" t="s">
        <v>8</v>
      </c>
      <c r="H23" s="7">
        <v>150000000</v>
      </c>
      <c r="I23" s="7">
        <v>500000</v>
      </c>
      <c r="J23" s="7">
        <f>IFERROR(Table1[[#This Row],[مبلغ (ریال)]]/Table1[[#This Row],[تبدیل دلار]],"")</f>
        <v>300</v>
      </c>
      <c r="K23" s="8" t="s">
        <v>185</v>
      </c>
    </row>
    <row r="24" spans="1:11" s="8" customFormat="1" ht="58.5" x14ac:dyDescent="0.2">
      <c r="A24" s="1">
        <f t="shared" si="2"/>
        <v>21</v>
      </c>
      <c r="B24" s="8" t="s">
        <v>181</v>
      </c>
      <c r="C24" s="8" t="str">
        <f>[1]!s2m(B24)</f>
        <v>2023/12/9</v>
      </c>
      <c r="D24" s="8" t="s">
        <v>87</v>
      </c>
      <c r="E24" s="8" t="s">
        <v>80</v>
      </c>
      <c r="F24" s="1">
        <v>9942209708</v>
      </c>
      <c r="G24" s="7" t="s">
        <v>8</v>
      </c>
      <c r="H24" s="7">
        <v>300000000</v>
      </c>
      <c r="I24" s="7">
        <v>500000</v>
      </c>
      <c r="J24" s="7">
        <f>IFERROR(Table1[[#This Row],[مبلغ (ریال)]]/Table1[[#This Row],[تبدیل دلار]],"")</f>
        <v>600</v>
      </c>
      <c r="K24" s="8" t="s">
        <v>186</v>
      </c>
    </row>
    <row r="25" spans="1:11" s="8" customFormat="1" ht="58.5" x14ac:dyDescent="0.2">
      <c r="A25" s="1">
        <f t="shared" si="2"/>
        <v>22</v>
      </c>
      <c r="B25" s="8" t="s">
        <v>187</v>
      </c>
      <c r="C25" s="8" t="str">
        <f>[1]!s2m(B25)</f>
        <v>2023/12/10</v>
      </c>
      <c r="D25" s="8" t="s">
        <v>87</v>
      </c>
      <c r="E25" s="8" t="s">
        <v>80</v>
      </c>
      <c r="F25" s="1">
        <v>9942209708</v>
      </c>
      <c r="G25" s="7" t="s">
        <v>8</v>
      </c>
      <c r="H25" s="7">
        <v>70000000</v>
      </c>
      <c r="I25" s="7">
        <v>500000</v>
      </c>
      <c r="J25" s="7">
        <f>IFERROR(Table1[[#This Row],[مبلغ (ریال)]]/Table1[[#This Row],[تبدیل دلار]],"")</f>
        <v>140</v>
      </c>
      <c r="K25" s="8" t="s">
        <v>188</v>
      </c>
    </row>
    <row r="26" spans="1:11" s="8" customFormat="1" ht="58.5" x14ac:dyDescent="0.2">
      <c r="A26" s="1">
        <f t="shared" si="2"/>
        <v>23</v>
      </c>
      <c r="B26" s="8" t="s">
        <v>187</v>
      </c>
      <c r="C26" s="8" t="str">
        <f>[1]!s2m(B26)</f>
        <v>2023/12/10</v>
      </c>
      <c r="D26" s="8" t="s">
        <v>189</v>
      </c>
      <c r="E26" s="8" t="s">
        <v>80</v>
      </c>
      <c r="F26" s="1">
        <v>8898318013</v>
      </c>
      <c r="G26" s="7" t="s">
        <v>8</v>
      </c>
      <c r="H26" s="7">
        <v>294000000</v>
      </c>
      <c r="I26" s="7">
        <v>500000</v>
      </c>
      <c r="J26" s="7">
        <f>IFERROR(Table1[[#This Row],[مبلغ (ریال)]]/Table1[[#This Row],[تبدیل دلار]],"")</f>
        <v>588</v>
      </c>
      <c r="K26" s="8" t="s">
        <v>190</v>
      </c>
    </row>
    <row r="27" spans="1:11" s="8" customFormat="1" ht="58.5" x14ac:dyDescent="0.2">
      <c r="A27" s="1">
        <f t="shared" si="2"/>
        <v>24</v>
      </c>
      <c r="B27" s="8" t="s">
        <v>191</v>
      </c>
      <c r="C27" s="8" t="str">
        <f>[1]!s2m(B27)</f>
        <v>2023/12/13</v>
      </c>
      <c r="D27" s="8" t="s">
        <v>192</v>
      </c>
      <c r="E27" s="8" t="s">
        <v>80</v>
      </c>
      <c r="F27" s="1">
        <v>351482487002</v>
      </c>
      <c r="G27" s="7" t="s">
        <v>36</v>
      </c>
      <c r="H27" s="7">
        <v>270000000</v>
      </c>
      <c r="I27" s="7">
        <v>500000</v>
      </c>
      <c r="J27" s="7">
        <f>IFERROR(Table1[[#This Row],[مبلغ (ریال)]]/Table1[[#This Row],[تبدیل دلار]],"")</f>
        <v>540</v>
      </c>
      <c r="K27" s="8" t="s">
        <v>193</v>
      </c>
    </row>
    <row r="28" spans="1:11" s="8" customFormat="1" ht="58.5" x14ac:dyDescent="0.2">
      <c r="A28" s="1">
        <f t="shared" si="2"/>
        <v>25</v>
      </c>
      <c r="B28" s="8" t="s">
        <v>191</v>
      </c>
      <c r="C28" s="8" t="str">
        <f>[1]!s2m(B28)</f>
        <v>2023/12/13</v>
      </c>
      <c r="D28" s="8" t="s">
        <v>194</v>
      </c>
      <c r="E28" s="8" t="s">
        <v>80</v>
      </c>
      <c r="F28" s="9" t="s">
        <v>164</v>
      </c>
      <c r="G28" s="7" t="s">
        <v>163</v>
      </c>
      <c r="H28" s="7">
        <v>150000000</v>
      </c>
      <c r="I28" s="7">
        <v>500000</v>
      </c>
      <c r="J28" s="7">
        <f>IFERROR(Table1[[#This Row],[مبلغ (ریال)]]/Table1[[#This Row],[تبدیل دلار]],"")</f>
        <v>300</v>
      </c>
      <c r="K28" s="8" t="s">
        <v>196</v>
      </c>
    </row>
    <row r="29" spans="1:11" s="8" customFormat="1" ht="58.5" x14ac:dyDescent="0.2">
      <c r="A29" s="1">
        <f t="shared" si="2"/>
        <v>26</v>
      </c>
      <c r="B29" s="8" t="s">
        <v>191</v>
      </c>
      <c r="C29" s="8" t="str">
        <f>[1]!s2m(B29)</f>
        <v>2023/12/13</v>
      </c>
      <c r="D29" s="8" t="s">
        <v>197</v>
      </c>
      <c r="E29" s="8" t="s">
        <v>80</v>
      </c>
      <c r="F29" s="1">
        <v>105729306002</v>
      </c>
      <c r="G29" s="7" t="s">
        <v>36</v>
      </c>
      <c r="H29" s="7">
        <v>150000000</v>
      </c>
      <c r="I29" s="7">
        <v>500000</v>
      </c>
      <c r="J29" s="7">
        <f>IFERROR(Table1[[#This Row],[مبلغ (ریال)]]/Table1[[#This Row],[تبدیل دلار]],"")</f>
        <v>300</v>
      </c>
      <c r="K29" s="8" t="s">
        <v>198</v>
      </c>
    </row>
    <row r="30" spans="1:11" s="8" customFormat="1" ht="58.5" x14ac:dyDescent="0.2">
      <c r="A30" s="1">
        <f t="shared" si="2"/>
        <v>27</v>
      </c>
      <c r="B30" s="8" t="s">
        <v>200</v>
      </c>
      <c r="C30" s="8" t="str">
        <f>[1]!s2m(B30)</f>
        <v>2023/12/14</v>
      </c>
      <c r="D30" s="8" t="s">
        <v>178</v>
      </c>
      <c r="E30" s="8" t="s">
        <v>75</v>
      </c>
      <c r="F30" s="1">
        <v>8481275381</v>
      </c>
      <c r="G30" s="7" t="s">
        <v>8</v>
      </c>
      <c r="H30" s="7">
        <v>277900000</v>
      </c>
      <c r="I30" s="7">
        <v>500000</v>
      </c>
      <c r="J30" s="7">
        <f>IFERROR(Table1[[#This Row],[مبلغ (ریال)]]/Table1[[#This Row],[تبدیل دلار]],"")</f>
        <v>555.79999999999995</v>
      </c>
      <c r="K30" s="8" t="s">
        <v>250</v>
      </c>
    </row>
    <row r="31" spans="1:11" s="8" customFormat="1" ht="58.5" x14ac:dyDescent="0.2">
      <c r="A31" s="1">
        <f t="shared" si="2"/>
        <v>28</v>
      </c>
      <c r="B31" s="8" t="s">
        <v>204</v>
      </c>
      <c r="C31" s="8" t="str">
        <f>[1]!s2m(B31)</f>
        <v>2023/12/15</v>
      </c>
      <c r="D31" s="8" t="s">
        <v>160</v>
      </c>
      <c r="E31" s="8" t="s">
        <v>80</v>
      </c>
      <c r="F31" s="1" t="s">
        <v>117</v>
      </c>
      <c r="G31" s="7" t="s">
        <v>36</v>
      </c>
      <c r="H31" s="7">
        <v>90000000</v>
      </c>
      <c r="I31" s="7">
        <v>500000</v>
      </c>
      <c r="J31" s="7">
        <f>IFERROR(Table1[[#This Row],[مبلغ (ریال)]]/Table1[[#This Row],[تبدیل دلار]],"")</f>
        <v>180</v>
      </c>
      <c r="K31" s="8" t="s">
        <v>205</v>
      </c>
    </row>
    <row r="32" spans="1:11" s="8" customFormat="1" ht="58.5" x14ac:dyDescent="0.2">
      <c r="A32" s="1">
        <f t="shared" si="2"/>
        <v>29</v>
      </c>
      <c r="B32" s="8" t="s">
        <v>207</v>
      </c>
      <c r="C32" s="8" t="str">
        <f>[1]!s2m(B32)</f>
        <v>2023/12/18</v>
      </c>
      <c r="D32" s="8" t="s">
        <v>208</v>
      </c>
      <c r="E32" s="8" t="s">
        <v>80</v>
      </c>
      <c r="F32" s="1" t="s">
        <v>209</v>
      </c>
      <c r="G32" s="7" t="s">
        <v>163</v>
      </c>
      <c r="H32" s="7">
        <v>300000000</v>
      </c>
      <c r="I32" s="7">
        <v>500000</v>
      </c>
      <c r="J32" s="7">
        <f>IFERROR(Table1[[#This Row],[مبلغ (ریال)]]/Table1[[#This Row],[تبدیل دلار]],"")</f>
        <v>600</v>
      </c>
      <c r="K32" s="8" t="s">
        <v>210</v>
      </c>
    </row>
    <row r="33" spans="1:11" s="8" customFormat="1" ht="58.5" x14ac:dyDescent="0.2">
      <c r="A33" s="1">
        <f t="shared" si="2"/>
        <v>30</v>
      </c>
      <c r="B33" s="8" t="s">
        <v>251</v>
      </c>
      <c r="C33" s="8" t="str">
        <f>[1]!s2m(B33)</f>
        <v>2023/12/19</v>
      </c>
      <c r="D33" s="8" t="s">
        <v>253</v>
      </c>
      <c r="E33" s="8" t="s">
        <v>75</v>
      </c>
      <c r="F33" s="1">
        <v>5530279700</v>
      </c>
      <c r="G33" s="7" t="s">
        <v>8</v>
      </c>
      <c r="H33" s="7">
        <v>205000000</v>
      </c>
      <c r="I33" s="7">
        <v>500000</v>
      </c>
      <c r="J33" s="7">
        <f>IFERROR(Table1[[#This Row],[مبلغ (ریال)]]/Table1[[#This Row],[تبدیل دلار]],"")</f>
        <v>410</v>
      </c>
      <c r="K33" s="8" t="s">
        <v>254</v>
      </c>
    </row>
    <row r="34" spans="1:11" s="8" customFormat="1" ht="58.5" x14ac:dyDescent="0.2">
      <c r="A34" s="1">
        <f t="shared" si="2"/>
        <v>31</v>
      </c>
      <c r="B34" s="8" t="s">
        <v>251</v>
      </c>
      <c r="C34" s="8" t="str">
        <f>[1]!s2m(B34)</f>
        <v>2023/12/19</v>
      </c>
      <c r="D34" s="8" t="s">
        <v>252</v>
      </c>
      <c r="E34" s="8" t="s">
        <v>75</v>
      </c>
      <c r="F34" s="1">
        <v>9387149203</v>
      </c>
      <c r="G34" s="7" t="s">
        <v>8</v>
      </c>
      <c r="H34" s="7">
        <v>205000000</v>
      </c>
      <c r="I34" s="7">
        <v>500000</v>
      </c>
      <c r="J34" s="7">
        <f>IFERROR(Table1[[#This Row],[مبلغ (ریال)]]/Table1[[#This Row],[تبدیل دلار]],"")</f>
        <v>410</v>
      </c>
      <c r="K34" s="8" t="s">
        <v>255</v>
      </c>
    </row>
    <row r="35" spans="1:11" s="8" customFormat="1" ht="58.5" x14ac:dyDescent="0.2">
      <c r="A35" s="1">
        <f t="shared" si="2"/>
        <v>32</v>
      </c>
      <c r="B35" s="8" t="s">
        <v>211</v>
      </c>
      <c r="C35" s="8" t="str">
        <f>[1]!s2m(B35)</f>
        <v>2023/12/24</v>
      </c>
      <c r="D35" s="8" t="s">
        <v>212</v>
      </c>
      <c r="E35" s="8" t="s">
        <v>80</v>
      </c>
      <c r="F35" s="1">
        <v>4030000560</v>
      </c>
      <c r="G35" s="7" t="s">
        <v>8</v>
      </c>
      <c r="H35" s="7">
        <v>209600000</v>
      </c>
      <c r="I35" s="7">
        <v>500000</v>
      </c>
      <c r="J35" s="7">
        <f>IFERROR(Table1[[#This Row],[مبلغ (ریال)]]/Table1[[#This Row],[تبدیل دلار]],"")</f>
        <v>419.2</v>
      </c>
      <c r="K35" s="8" t="s">
        <v>213</v>
      </c>
    </row>
    <row r="36" spans="1:11" s="8" customFormat="1" ht="58.5" x14ac:dyDescent="0.2">
      <c r="A36" s="1">
        <f t="shared" si="2"/>
        <v>33</v>
      </c>
      <c r="B36" s="8" t="s">
        <v>211</v>
      </c>
      <c r="C36" s="8" t="str">
        <f>[1]!s2m(B36)</f>
        <v>2023/12/24</v>
      </c>
      <c r="D36" s="8" t="s">
        <v>214</v>
      </c>
      <c r="E36" s="8" t="s">
        <v>80</v>
      </c>
      <c r="F36" s="1">
        <v>107558597008</v>
      </c>
      <c r="G36" s="7" t="s">
        <v>36</v>
      </c>
      <c r="H36" s="7">
        <v>204600000</v>
      </c>
      <c r="I36" s="7">
        <v>500000</v>
      </c>
      <c r="J36" s="7">
        <f>IFERROR(Table1[[#This Row],[مبلغ (ریال)]]/Table1[[#This Row],[تبدیل دلار]],"")</f>
        <v>409.2</v>
      </c>
      <c r="K36" s="8" t="s">
        <v>215</v>
      </c>
    </row>
    <row r="37" spans="1:11" s="8" customFormat="1" ht="58.5" x14ac:dyDescent="0.2">
      <c r="A37" s="1">
        <f t="shared" si="2"/>
        <v>34</v>
      </c>
      <c r="B37" s="8" t="s">
        <v>216</v>
      </c>
      <c r="C37" s="8" t="str">
        <f>[1]!s2m(B37)</f>
        <v>2023/12/27</v>
      </c>
      <c r="D37" s="8" t="s">
        <v>258</v>
      </c>
      <c r="E37" s="8" t="s">
        <v>75</v>
      </c>
      <c r="F37" s="1">
        <v>104618173003</v>
      </c>
      <c r="G37" s="7" t="s">
        <v>36</v>
      </c>
      <c r="H37" s="7">
        <v>203500000</v>
      </c>
      <c r="I37" s="7">
        <v>500000</v>
      </c>
      <c r="J37" s="7">
        <f>IFERROR(Table1[[#This Row],[مبلغ (ریال)]]/Table1[[#This Row],[تبدیل دلار]],"")</f>
        <v>407</v>
      </c>
      <c r="K37" s="8" t="s">
        <v>259</v>
      </c>
    </row>
    <row r="38" spans="1:11" s="8" customFormat="1" ht="58.5" x14ac:dyDescent="0.2">
      <c r="A38" s="1">
        <f t="shared" si="2"/>
        <v>35</v>
      </c>
      <c r="B38" s="8" t="s">
        <v>216</v>
      </c>
      <c r="C38" s="8" t="str">
        <f>[1]!s2m(B38)</f>
        <v>2023/12/27</v>
      </c>
      <c r="D38" s="8" t="s">
        <v>260</v>
      </c>
      <c r="E38" s="8" t="s">
        <v>75</v>
      </c>
      <c r="F38" s="1">
        <v>9956866576</v>
      </c>
      <c r="G38" s="7" t="s">
        <v>8</v>
      </c>
      <c r="H38" s="7">
        <v>203500000</v>
      </c>
      <c r="I38" s="7">
        <v>500000</v>
      </c>
      <c r="J38" s="7">
        <f>IFERROR(Table1[[#This Row],[مبلغ (ریال)]]/Table1[[#This Row],[تبدیل دلار]],"")</f>
        <v>407</v>
      </c>
      <c r="K38" s="8" t="s">
        <v>261</v>
      </c>
    </row>
    <row r="39" spans="1:11" s="8" customFormat="1" ht="58.5" x14ac:dyDescent="0.2">
      <c r="A39" s="1">
        <f>A38+1</f>
        <v>36</v>
      </c>
      <c r="B39" s="8" t="s">
        <v>262</v>
      </c>
      <c r="C39" s="8" t="str">
        <f>[1]!s2m(B39)</f>
        <v>2024/1/8</v>
      </c>
      <c r="D39" s="8" t="s">
        <v>208</v>
      </c>
      <c r="E39" s="8" t="s">
        <v>75</v>
      </c>
      <c r="F39" s="1" t="s">
        <v>209</v>
      </c>
      <c r="G39" s="7" t="s">
        <v>163</v>
      </c>
      <c r="H39" s="7">
        <v>624457000</v>
      </c>
      <c r="I39" s="7">
        <v>500000</v>
      </c>
      <c r="J39" s="7">
        <f>IFERROR(Table1[[#This Row],[مبلغ (ریال)]]/Table1[[#This Row],[تبدیل دلار]],"")</f>
        <v>1248.914</v>
      </c>
      <c r="K39" s="8" t="s">
        <v>263</v>
      </c>
    </row>
    <row r="40" spans="1:11" s="8" customFormat="1" ht="58.5" x14ac:dyDescent="0.2">
      <c r="A40" s="1">
        <f t="shared" si="2"/>
        <v>37</v>
      </c>
      <c r="B40" s="8" t="s">
        <v>262</v>
      </c>
      <c r="C40" s="8" t="str">
        <f>[1]!s2m(B40)</f>
        <v>2024/1/8</v>
      </c>
      <c r="D40" s="8" t="s">
        <v>238</v>
      </c>
      <c r="E40" s="8" t="s">
        <v>75</v>
      </c>
      <c r="F40" s="1">
        <v>1000184138831</v>
      </c>
      <c r="G40" s="7" t="s">
        <v>163</v>
      </c>
      <c r="H40" s="7">
        <v>255000000</v>
      </c>
      <c r="I40" s="7">
        <v>500000</v>
      </c>
      <c r="J40" s="7">
        <f>IFERROR(Table1[[#This Row],[مبلغ (ریال)]]/Table1[[#This Row],[تبدیل دلار]],"")</f>
        <v>510</v>
      </c>
      <c r="K40" s="8" t="s">
        <v>265</v>
      </c>
    </row>
    <row r="41" spans="1:11" s="8" customFormat="1" ht="58.5" x14ac:dyDescent="0.2">
      <c r="A41" s="1">
        <f t="shared" si="2"/>
        <v>38</v>
      </c>
      <c r="B41" s="8" t="s">
        <v>262</v>
      </c>
      <c r="C41" s="8" t="str">
        <f>[1]!s2m(B41)</f>
        <v>2024/1/8</v>
      </c>
      <c r="D41" s="8" t="s">
        <v>264</v>
      </c>
      <c r="E41" s="8" t="s">
        <v>75</v>
      </c>
      <c r="F41" s="1">
        <v>568615736</v>
      </c>
      <c r="G41" s="7" t="s">
        <v>141</v>
      </c>
      <c r="H41" s="7">
        <v>255000000</v>
      </c>
      <c r="I41" s="7">
        <v>500000</v>
      </c>
      <c r="J41" s="7">
        <f>IFERROR(Table1[[#This Row],[مبلغ (ریال)]]/Table1[[#This Row],[تبدیل دلار]],"")</f>
        <v>510</v>
      </c>
      <c r="K41" s="8" t="s">
        <v>266</v>
      </c>
    </row>
    <row r="42" spans="1:11" s="8" customFormat="1" ht="58.5" x14ac:dyDescent="0.2">
      <c r="A42" s="1">
        <f t="shared" si="2"/>
        <v>39</v>
      </c>
      <c r="B42" s="8" t="s">
        <v>222</v>
      </c>
      <c r="C42" s="8" t="str">
        <f>[1]!s2m(B42)</f>
        <v>2024/1/9</v>
      </c>
      <c r="D42" s="8" t="s">
        <v>178</v>
      </c>
      <c r="E42" s="8" t="s">
        <v>75</v>
      </c>
      <c r="F42" s="1">
        <v>8481275381</v>
      </c>
      <c r="G42" s="7" t="s">
        <v>8</v>
      </c>
      <c r="H42" s="7">
        <v>198800000</v>
      </c>
      <c r="I42" s="7">
        <v>500000</v>
      </c>
      <c r="J42" s="7">
        <f>IFERROR(Table1[[#This Row],[مبلغ (ریال)]]/Table1[[#This Row],[تبدیل دلار]],"")</f>
        <v>397.6</v>
      </c>
      <c r="K42" s="8" t="s">
        <v>267</v>
      </c>
    </row>
    <row r="43" spans="1:11" s="8" customFormat="1" ht="58.5" x14ac:dyDescent="0.2">
      <c r="A43" s="1">
        <f t="shared" si="2"/>
        <v>40</v>
      </c>
      <c r="B43" s="8" t="s">
        <v>222</v>
      </c>
      <c r="C43" s="8" t="str">
        <f>[1]!s2m(B43)</f>
        <v>2024/1/9</v>
      </c>
      <c r="D43" s="8" t="s">
        <v>220</v>
      </c>
      <c r="E43" s="8" t="s">
        <v>80</v>
      </c>
      <c r="F43" s="1">
        <v>364351186006</v>
      </c>
      <c r="G43" s="7" t="s">
        <v>36</v>
      </c>
      <c r="H43" s="7">
        <v>210000000</v>
      </c>
      <c r="I43" s="7">
        <v>510000</v>
      </c>
      <c r="J43" s="7">
        <f>IFERROR(Table1[[#This Row],[مبلغ (ریال)]]/Table1[[#This Row],[تبدیل دلار]],"")</f>
        <v>411.76470588235293</v>
      </c>
      <c r="K43" s="8" t="s">
        <v>221</v>
      </c>
    </row>
    <row r="44" spans="1:11" s="8" customFormat="1" ht="58.5" x14ac:dyDescent="0.2">
      <c r="A44" s="1">
        <f t="shared" si="2"/>
        <v>41</v>
      </c>
      <c r="B44" s="8" t="s">
        <v>219</v>
      </c>
      <c r="C44" s="8" t="str">
        <f>[1]!s2m(B44)</f>
        <v>2024/1/10</v>
      </c>
      <c r="D44" s="8" t="s">
        <v>223</v>
      </c>
      <c r="E44" s="8" t="s">
        <v>80</v>
      </c>
      <c r="F44" s="1" t="s">
        <v>224</v>
      </c>
      <c r="G44" s="7" t="s">
        <v>163</v>
      </c>
      <c r="H44" s="7">
        <v>223500000</v>
      </c>
      <c r="I44" s="7">
        <v>510000</v>
      </c>
      <c r="J44" s="7">
        <f>IFERROR(Table1[[#This Row],[مبلغ (ریال)]]/Table1[[#This Row],[تبدیل دلار]],"")</f>
        <v>438.23529411764707</v>
      </c>
      <c r="K44" s="8" t="s">
        <v>225</v>
      </c>
    </row>
    <row r="45" spans="1:11" s="8" customFormat="1" ht="117" x14ac:dyDescent="0.2">
      <c r="A45" s="1"/>
      <c r="B45" s="8" t="s">
        <v>219</v>
      </c>
      <c r="C45" s="8" t="str">
        <f>[1]!s2m(B45)</f>
        <v>2024/1/10</v>
      </c>
      <c r="D45" s="8" t="s">
        <v>558</v>
      </c>
      <c r="E45" s="8" t="s">
        <v>104</v>
      </c>
      <c r="F45" s="1" t="s">
        <v>180</v>
      </c>
      <c r="G45" s="20" t="s">
        <v>103</v>
      </c>
      <c r="H45" s="7">
        <v>7650000000</v>
      </c>
      <c r="I45" s="7">
        <v>510000</v>
      </c>
      <c r="J45" s="7">
        <f>IFERROR(Table1[[#This Row],[مبلغ (ریال)]]/Table1[[#This Row],[تبدیل دلار]],"")</f>
        <v>15000</v>
      </c>
      <c r="K45" s="8" t="s">
        <v>557</v>
      </c>
    </row>
    <row r="46" spans="1:11" s="8" customFormat="1" ht="58.5" x14ac:dyDescent="0.2">
      <c r="A46" s="1">
        <f>A44+1</f>
        <v>42</v>
      </c>
      <c r="B46" s="8" t="s">
        <v>226</v>
      </c>
      <c r="C46" s="8" t="str">
        <f>[1]!s2m(B46)</f>
        <v>2024/1/15</v>
      </c>
      <c r="D46" s="8" t="s">
        <v>116</v>
      </c>
      <c r="E46" s="8" t="s">
        <v>80</v>
      </c>
      <c r="F46" s="1" t="s">
        <v>117</v>
      </c>
      <c r="G46" s="7" t="s">
        <v>36</v>
      </c>
      <c r="H46" s="7">
        <v>100000000</v>
      </c>
      <c r="I46" s="7">
        <v>510000</v>
      </c>
      <c r="J46" s="7">
        <f>IFERROR(Table1[[#This Row],[مبلغ (ریال)]]/Table1[[#This Row],[تبدیل دلار]],"")</f>
        <v>196.07843137254903</v>
      </c>
      <c r="K46" s="8" t="s">
        <v>227</v>
      </c>
    </row>
    <row r="47" spans="1:11" s="8" customFormat="1" ht="58.5" x14ac:dyDescent="0.2">
      <c r="A47" s="1">
        <f t="shared" si="2"/>
        <v>43</v>
      </c>
      <c r="B47" s="8" t="s">
        <v>268</v>
      </c>
      <c r="C47" s="8" t="str">
        <f>[1]!s2m(B47)</f>
        <v>2024/1/21</v>
      </c>
      <c r="D47" s="8" t="s">
        <v>178</v>
      </c>
      <c r="E47" s="8" t="s">
        <v>75</v>
      </c>
      <c r="F47" s="1">
        <v>8481275381</v>
      </c>
      <c r="G47" s="7" t="s">
        <v>8</v>
      </c>
      <c r="H47" s="7">
        <v>398200000</v>
      </c>
      <c r="I47" s="7">
        <v>510000</v>
      </c>
      <c r="J47" s="7">
        <f>IFERROR(Table1[[#This Row],[مبلغ (ریال)]]/Table1[[#This Row],[تبدیل دلار]],"")</f>
        <v>780.78431372549016</v>
      </c>
      <c r="K47" s="8" t="s">
        <v>269</v>
      </c>
    </row>
    <row r="48" spans="1:11" s="8" customFormat="1" ht="58.5" x14ac:dyDescent="0.2">
      <c r="A48" s="1">
        <f t="shared" si="2"/>
        <v>44</v>
      </c>
      <c r="B48" s="8" t="s">
        <v>270</v>
      </c>
      <c r="C48" s="8" t="str">
        <f>[1]!s2m(B48)</f>
        <v>2024/1/29</v>
      </c>
      <c r="D48" s="8" t="s">
        <v>271</v>
      </c>
      <c r="E48" s="8" t="s">
        <v>75</v>
      </c>
      <c r="F48" s="1">
        <v>103135828005</v>
      </c>
      <c r="G48" s="7" t="s">
        <v>36</v>
      </c>
      <c r="H48" s="7">
        <v>500000000</v>
      </c>
      <c r="I48" s="7">
        <v>510000</v>
      </c>
      <c r="J48" s="7">
        <f>IFERROR(Table1[[#This Row],[مبلغ (ریال)]]/Table1[[#This Row],[تبدیل دلار]],"")</f>
        <v>980.39215686274508</v>
      </c>
      <c r="K48" s="8" t="s">
        <v>272</v>
      </c>
    </row>
    <row r="49" spans="1:11" s="8" customFormat="1" ht="58.5" x14ac:dyDescent="0.2">
      <c r="A49" s="1">
        <f t="shared" si="2"/>
        <v>45</v>
      </c>
      <c r="B49" s="8" t="s">
        <v>270</v>
      </c>
      <c r="C49" s="8" t="str">
        <f>[1]!s2m(B49)</f>
        <v>2024/1/29</v>
      </c>
      <c r="D49" s="8" t="s">
        <v>273</v>
      </c>
      <c r="E49" s="8" t="s">
        <v>75</v>
      </c>
      <c r="F49" s="1">
        <v>9876600509</v>
      </c>
      <c r="G49" s="7" t="s">
        <v>8</v>
      </c>
      <c r="H49" s="7">
        <v>200000000</v>
      </c>
      <c r="I49" s="7">
        <v>510000</v>
      </c>
      <c r="J49" s="7">
        <f>IFERROR(Table1[[#This Row],[مبلغ (ریال)]]/Table1[[#This Row],[تبدیل دلار]],"")</f>
        <v>392.15686274509807</v>
      </c>
      <c r="K49" s="8" t="s">
        <v>274</v>
      </c>
    </row>
    <row r="50" spans="1:11" s="8" customFormat="1" ht="117" x14ac:dyDescent="0.2">
      <c r="A50" s="1"/>
      <c r="B50" s="8" t="s">
        <v>275</v>
      </c>
      <c r="C50" s="8" t="str">
        <f>[1]!s2m(B50)</f>
        <v>2024/1/30</v>
      </c>
      <c r="D50" s="8" t="s">
        <v>558</v>
      </c>
      <c r="E50" s="8" t="s">
        <v>104</v>
      </c>
      <c r="F50" s="1" t="s">
        <v>180</v>
      </c>
      <c r="G50" s="20" t="s">
        <v>103</v>
      </c>
      <c r="H50" s="7">
        <v>9562500000</v>
      </c>
      <c r="I50" s="7">
        <v>510000</v>
      </c>
      <c r="J50" s="7">
        <f>IFERROR(Table1[[#This Row],[مبلغ (ریال)]]/Table1[[#This Row],[تبدیل دلار]],"")</f>
        <v>18750</v>
      </c>
      <c r="K50" s="8" t="s">
        <v>557</v>
      </c>
    </row>
    <row r="51" spans="1:11" s="8" customFormat="1" ht="58.5" x14ac:dyDescent="0.2">
      <c r="A51" s="1">
        <f>A49+1</f>
        <v>46</v>
      </c>
      <c r="B51" s="8" t="s">
        <v>228</v>
      </c>
      <c r="C51" s="8" t="str">
        <f>[1]!s2m(B51)</f>
        <v>2024/2/7</v>
      </c>
      <c r="D51" s="8" t="s">
        <v>241</v>
      </c>
      <c r="E51" s="8" t="s">
        <v>80</v>
      </c>
      <c r="F51" s="1">
        <v>6864282426</v>
      </c>
      <c r="G51" s="7" t="s">
        <v>8</v>
      </c>
      <c r="H51" s="7">
        <v>230000000</v>
      </c>
      <c r="I51" s="7">
        <v>550000</v>
      </c>
      <c r="J51" s="7">
        <f>IFERROR(Table1[[#This Row],[مبلغ (ریال)]]/Table1[[#This Row],[تبدیل دلار]],"")</f>
        <v>418.18181818181819</v>
      </c>
      <c r="K51" s="8" t="s">
        <v>229</v>
      </c>
    </row>
    <row r="52" spans="1:11" s="8" customFormat="1" ht="58.5" x14ac:dyDescent="0.2">
      <c r="A52" s="1">
        <f t="shared" si="2"/>
        <v>47</v>
      </c>
      <c r="B52" s="8" t="s">
        <v>230</v>
      </c>
      <c r="C52" s="8" t="str">
        <f>[1]!s2m(B52)</f>
        <v>2024/2/12</v>
      </c>
      <c r="D52" s="8" t="s">
        <v>160</v>
      </c>
      <c r="E52" s="8" t="s">
        <v>80</v>
      </c>
      <c r="F52" s="1">
        <v>4547264620</v>
      </c>
      <c r="G52" s="7" t="s">
        <v>8</v>
      </c>
      <c r="H52" s="7">
        <v>250000000</v>
      </c>
      <c r="I52" s="7">
        <v>550000</v>
      </c>
      <c r="J52" s="7">
        <f>IFERROR(Table1[[#This Row],[مبلغ (ریال)]]/Table1[[#This Row],[تبدیل دلار]],"")</f>
        <v>454.54545454545456</v>
      </c>
      <c r="K52" s="8" t="s">
        <v>231</v>
      </c>
    </row>
    <row r="53" spans="1:11" s="8" customFormat="1" ht="58.5" x14ac:dyDescent="0.2">
      <c r="A53" s="1">
        <f t="shared" si="2"/>
        <v>48</v>
      </c>
      <c r="B53" s="8" t="s">
        <v>232</v>
      </c>
      <c r="C53" s="8" t="str">
        <f>[1]!s2m(B53)</f>
        <v>2024/2/13</v>
      </c>
      <c r="D53" s="8" t="s">
        <v>233</v>
      </c>
      <c r="E53" s="8" t="s">
        <v>80</v>
      </c>
      <c r="F53" s="1">
        <v>338101810</v>
      </c>
      <c r="G53" s="7" t="s">
        <v>235</v>
      </c>
      <c r="H53" s="7">
        <v>100000000</v>
      </c>
      <c r="I53" s="7">
        <v>550000</v>
      </c>
      <c r="J53" s="7">
        <f>IFERROR(Table1[[#This Row],[مبلغ (ریال)]]/Table1[[#This Row],[تبدیل دلار]],"")</f>
        <v>181.81818181818181</v>
      </c>
      <c r="K53" s="8" t="s">
        <v>234</v>
      </c>
    </row>
    <row r="54" spans="1:11" s="8" customFormat="1" ht="58.5" x14ac:dyDescent="0.2">
      <c r="A54" s="1">
        <f t="shared" si="2"/>
        <v>49</v>
      </c>
      <c r="B54" s="8" t="s">
        <v>232</v>
      </c>
      <c r="C54" s="8" t="str">
        <f>[1]!s2m(B54)</f>
        <v>2024/2/13</v>
      </c>
      <c r="D54" s="8" t="s">
        <v>237</v>
      </c>
      <c r="E54" s="8" t="s">
        <v>80</v>
      </c>
      <c r="F54" s="1">
        <v>5631997636</v>
      </c>
      <c r="G54" s="7" t="s">
        <v>8</v>
      </c>
      <c r="H54" s="7">
        <v>220000000</v>
      </c>
      <c r="I54" s="7">
        <v>550000</v>
      </c>
      <c r="J54" s="7">
        <f>IFERROR(Table1[[#This Row],[مبلغ (ریال)]]/Table1[[#This Row],[تبدیل دلار]],"")</f>
        <v>400</v>
      </c>
      <c r="K54" s="8" t="s">
        <v>236</v>
      </c>
    </row>
    <row r="55" spans="1:11" s="8" customFormat="1" ht="58.5" x14ac:dyDescent="0.2">
      <c r="A55" s="1">
        <f t="shared" si="2"/>
        <v>50</v>
      </c>
      <c r="B55" s="8" t="s">
        <v>232</v>
      </c>
      <c r="C55" s="8" t="str">
        <f>[1]!s2m(B55)</f>
        <v>2024/2/13</v>
      </c>
      <c r="D55" s="8" t="s">
        <v>238</v>
      </c>
      <c r="E55" s="8" t="s">
        <v>80</v>
      </c>
      <c r="F55" s="1">
        <v>104995657008</v>
      </c>
      <c r="G55" s="7" t="s">
        <v>239</v>
      </c>
      <c r="H55" s="7">
        <v>260000000</v>
      </c>
      <c r="I55" s="7">
        <v>550000</v>
      </c>
      <c r="J55" s="7">
        <f>IFERROR(Table1[[#This Row],[مبلغ (ریال)]]/Table1[[#This Row],[تبدیل دلار]],"")</f>
        <v>472.72727272727275</v>
      </c>
      <c r="K55" s="8" t="s">
        <v>240</v>
      </c>
    </row>
    <row r="56" spans="1:11" s="8" customFormat="1" ht="58.5" x14ac:dyDescent="0.2">
      <c r="A56" s="1">
        <f t="shared" si="2"/>
        <v>51</v>
      </c>
      <c r="B56" s="8" t="s">
        <v>232</v>
      </c>
      <c r="C56" s="8" t="str">
        <f>[1]!s2m(B56)</f>
        <v>2024/2/13</v>
      </c>
      <c r="D56" s="8" t="s">
        <v>242</v>
      </c>
      <c r="E56" s="8" t="s">
        <v>80</v>
      </c>
      <c r="F56" s="1">
        <v>6864282426</v>
      </c>
      <c r="G56" s="7" t="s">
        <v>8</v>
      </c>
      <c r="H56" s="7">
        <v>35000000</v>
      </c>
      <c r="I56" s="7">
        <v>550000</v>
      </c>
      <c r="J56" s="7">
        <f>IFERROR(Table1[[#This Row],[مبلغ (ریال)]]/Table1[[#This Row],[تبدیل دلار]],"")</f>
        <v>63.636363636363633</v>
      </c>
      <c r="K56" s="8" t="s">
        <v>243</v>
      </c>
    </row>
    <row r="57" spans="1:11" s="8" customFormat="1" ht="58.5" x14ac:dyDescent="0.2">
      <c r="A57" s="1">
        <f t="shared" si="2"/>
        <v>52</v>
      </c>
      <c r="B57" s="8" t="s">
        <v>244</v>
      </c>
      <c r="C57" s="8" t="str">
        <f>[1]!s2m(B57)</f>
        <v>2024/2/17</v>
      </c>
      <c r="D57" s="8" t="s">
        <v>300</v>
      </c>
      <c r="E57" s="8" t="s">
        <v>80</v>
      </c>
      <c r="F57" s="1">
        <v>60319112</v>
      </c>
      <c r="G57" s="7" t="s">
        <v>141</v>
      </c>
      <c r="H57" s="7">
        <v>300000000</v>
      </c>
      <c r="I57" s="7">
        <v>550000</v>
      </c>
      <c r="J57" s="7">
        <f>IFERROR(Table1[[#This Row],[مبلغ (ریال)]]/Table1[[#This Row],[تبدیل دلار]],"")</f>
        <v>545.4545454545455</v>
      </c>
      <c r="K57" s="8" t="s">
        <v>301</v>
      </c>
    </row>
    <row r="58" spans="1:11" s="8" customFormat="1" ht="58.5" x14ac:dyDescent="0.2">
      <c r="A58" s="1">
        <f t="shared" si="2"/>
        <v>53</v>
      </c>
      <c r="B58" s="8" t="s">
        <v>244</v>
      </c>
      <c r="C58" s="8" t="str">
        <f>[1]!s2m(B58)</f>
        <v>2024/2/17</v>
      </c>
      <c r="D58" s="8" t="s">
        <v>276</v>
      </c>
      <c r="E58" s="8" t="s">
        <v>75</v>
      </c>
      <c r="F58" s="1">
        <v>353999910</v>
      </c>
      <c r="G58" s="7" t="s">
        <v>235</v>
      </c>
      <c r="H58" s="7">
        <v>272800000</v>
      </c>
      <c r="I58" s="7">
        <v>550000</v>
      </c>
      <c r="J58" s="7">
        <f>IFERROR(Table1[[#This Row],[مبلغ (ریال)]]/Table1[[#This Row],[تبدیل دلار]],"")</f>
        <v>496</v>
      </c>
      <c r="K58" s="8" t="s">
        <v>277</v>
      </c>
    </row>
    <row r="59" spans="1:11" s="8" customFormat="1" ht="58.5" x14ac:dyDescent="0.2">
      <c r="A59" s="1">
        <f t="shared" si="2"/>
        <v>54</v>
      </c>
      <c r="B59" s="8" t="s">
        <v>281</v>
      </c>
      <c r="C59" s="8" t="str">
        <f>[1]!s2m(B59)</f>
        <v>2024/2/20</v>
      </c>
      <c r="D59" s="8" t="s">
        <v>282</v>
      </c>
      <c r="E59" s="8" t="s">
        <v>75</v>
      </c>
      <c r="F59" s="1">
        <v>228412658002</v>
      </c>
      <c r="G59" s="7" t="s">
        <v>36</v>
      </c>
      <c r="H59" s="7">
        <v>260000000</v>
      </c>
      <c r="I59" s="7">
        <v>550000</v>
      </c>
      <c r="J59" s="7">
        <f>IFERROR(Table1[[#This Row],[مبلغ (ریال)]]/Table1[[#This Row],[تبدیل دلار]],"")</f>
        <v>472.72727272727275</v>
      </c>
      <c r="K59" s="8" t="s">
        <v>283</v>
      </c>
    </row>
    <row r="60" spans="1:11" s="8" customFormat="1" ht="58.5" x14ac:dyDescent="0.2">
      <c r="A60" s="1">
        <f t="shared" si="2"/>
        <v>55</v>
      </c>
      <c r="B60" s="8" t="s">
        <v>281</v>
      </c>
      <c r="C60" s="8" t="str">
        <f>[1]!s2m(B60)</f>
        <v>2024/2/20</v>
      </c>
      <c r="D60" s="8" t="s">
        <v>284</v>
      </c>
      <c r="E60" s="8" t="s">
        <v>75</v>
      </c>
      <c r="F60" s="1">
        <v>228958784004</v>
      </c>
      <c r="G60" s="7" t="s">
        <v>36</v>
      </c>
      <c r="H60" s="7">
        <v>300000000</v>
      </c>
      <c r="I60" s="7">
        <v>550000</v>
      </c>
      <c r="J60" s="7">
        <f>IFERROR(Table1[[#This Row],[مبلغ (ریال)]]/Table1[[#This Row],[تبدیل دلار]],"")</f>
        <v>545.4545454545455</v>
      </c>
      <c r="K60" s="8" t="s">
        <v>285</v>
      </c>
    </row>
    <row r="61" spans="1:11" s="8" customFormat="1" ht="58.5" x14ac:dyDescent="0.2">
      <c r="A61" s="1">
        <f t="shared" si="2"/>
        <v>56</v>
      </c>
      <c r="B61" s="8" t="s">
        <v>302</v>
      </c>
      <c r="C61" s="8" t="str">
        <f>[1]!s2m(B61)</f>
        <v>2024/2/22</v>
      </c>
      <c r="D61" s="8" t="s">
        <v>116</v>
      </c>
      <c r="E61" s="8" t="s">
        <v>80</v>
      </c>
      <c r="F61" s="1" t="s">
        <v>117</v>
      </c>
      <c r="G61" s="7" t="s">
        <v>36</v>
      </c>
      <c r="H61" s="7">
        <v>100000000</v>
      </c>
      <c r="I61" s="7">
        <v>550000</v>
      </c>
      <c r="J61" s="7">
        <f>IFERROR(Table1[[#This Row],[مبلغ (ریال)]]/Table1[[#This Row],[تبدیل دلار]],"")</f>
        <v>181.81818181818181</v>
      </c>
      <c r="K61" s="8" t="s">
        <v>303</v>
      </c>
    </row>
    <row r="62" spans="1:11" s="8" customFormat="1" ht="58.5" x14ac:dyDescent="0.2">
      <c r="A62" s="1">
        <f>A61+1</f>
        <v>57</v>
      </c>
      <c r="B62" s="8" t="s">
        <v>309</v>
      </c>
      <c r="C62" s="8" t="str">
        <f>[1]!s2m(B62)</f>
        <v>2024/6/16</v>
      </c>
      <c r="D62" s="8" t="s">
        <v>310</v>
      </c>
      <c r="E62" s="8" t="s">
        <v>75</v>
      </c>
      <c r="F62" s="1">
        <v>3100028075754</v>
      </c>
      <c r="G62" s="7" t="s">
        <v>5</v>
      </c>
      <c r="H62" s="7">
        <v>338700000</v>
      </c>
      <c r="I62" s="7">
        <v>580000</v>
      </c>
      <c r="J62" s="7">
        <f>IFERROR(Table1[[#This Row],[مبلغ (ریال)]]/Table1[[#This Row],[تبدیل دلار]],"")</f>
        <v>583.9655172413793</v>
      </c>
      <c r="K62" s="8" t="s">
        <v>311</v>
      </c>
    </row>
    <row r="63" spans="1:11" s="8" customFormat="1" ht="58.5" x14ac:dyDescent="0.2">
      <c r="A63" s="1">
        <f t="shared" si="2"/>
        <v>58</v>
      </c>
      <c r="B63" s="8" t="s">
        <v>312</v>
      </c>
      <c r="C63" s="8" t="str">
        <f>[1]!s2m(B63)</f>
        <v>2024/6/18</v>
      </c>
      <c r="D63" s="8" t="s">
        <v>313</v>
      </c>
      <c r="E63" s="8" t="s">
        <v>75</v>
      </c>
      <c r="F63" s="1">
        <v>353999910</v>
      </c>
      <c r="G63" s="7" t="s">
        <v>235</v>
      </c>
      <c r="H63" s="7">
        <v>150000000</v>
      </c>
      <c r="I63" s="7">
        <v>580000</v>
      </c>
      <c r="J63" s="7">
        <f>IFERROR(Table1[[#This Row],[مبلغ (ریال)]]/Table1[[#This Row],[تبدیل دلار]],"")</f>
        <v>258.62068965517244</v>
      </c>
      <c r="K63" s="8" t="s">
        <v>314</v>
      </c>
    </row>
    <row r="64" spans="1:11" s="8" customFormat="1" ht="58.5" x14ac:dyDescent="0.2">
      <c r="A64" s="1">
        <f t="shared" si="2"/>
        <v>59</v>
      </c>
      <c r="B64" s="10" t="s">
        <v>63</v>
      </c>
      <c r="C64" s="10" t="str">
        <f>[1]!s2m(B64)</f>
        <v>2024/7/9</v>
      </c>
      <c r="D64" s="10" t="s">
        <v>64</v>
      </c>
      <c r="E64" s="10" t="s">
        <v>79</v>
      </c>
      <c r="F64" s="1">
        <v>9410773793</v>
      </c>
      <c r="G64" s="7" t="s">
        <v>8</v>
      </c>
      <c r="H64" s="7">
        <v>273000000</v>
      </c>
      <c r="I64" s="7">
        <v>560000</v>
      </c>
      <c r="J64" s="7">
        <f>IFERROR(Table1[[#This Row],[مبلغ (ریال)]]/Table1[[#This Row],[تبدیل دلار]],"")</f>
        <v>487.5</v>
      </c>
      <c r="K64" s="8" t="s">
        <v>376</v>
      </c>
    </row>
    <row r="65" spans="1:11" s="8" customFormat="1" ht="39" x14ac:dyDescent="0.2">
      <c r="A65" s="1">
        <f t="shared" si="2"/>
        <v>60</v>
      </c>
      <c r="B65" s="10" t="s">
        <v>321</v>
      </c>
      <c r="C65" s="10" t="str">
        <f>[1]!s2m(B65)</f>
        <v>2024/7/13</v>
      </c>
      <c r="D65" s="10" t="s">
        <v>322</v>
      </c>
      <c r="E65" s="10" t="s">
        <v>323</v>
      </c>
      <c r="F65" s="1">
        <v>109920472001</v>
      </c>
      <c r="G65" s="7" t="s">
        <v>36</v>
      </c>
      <c r="H65" s="7">
        <v>273700000</v>
      </c>
      <c r="I65" s="7">
        <v>560000</v>
      </c>
      <c r="J65" s="7">
        <f>IFERROR(Table1[[#This Row],[مبلغ (ریال)]]/Table1[[#This Row],[تبدیل دلار]],"")</f>
        <v>488.75</v>
      </c>
      <c r="K65" s="10" t="s">
        <v>324</v>
      </c>
    </row>
    <row r="66" spans="1:11" s="8" customFormat="1" ht="39" x14ac:dyDescent="0.2">
      <c r="A66" s="1">
        <f t="shared" si="2"/>
        <v>61</v>
      </c>
      <c r="B66" s="10" t="s">
        <v>321</v>
      </c>
      <c r="C66" s="10" t="str">
        <f>[1]!s2m(B66)</f>
        <v>2024/7/13</v>
      </c>
      <c r="D66" s="10" t="s">
        <v>325</v>
      </c>
      <c r="E66" s="10" t="s">
        <v>323</v>
      </c>
      <c r="F66" s="1">
        <v>3396742927</v>
      </c>
      <c r="G66" s="7" t="s">
        <v>8</v>
      </c>
      <c r="H66" s="7">
        <v>273700000</v>
      </c>
      <c r="I66" s="7">
        <v>560000</v>
      </c>
      <c r="J66" s="7">
        <f>IFERROR(Table1[[#This Row],[مبلغ (ریال)]]/Table1[[#This Row],[تبدیل دلار]],"")</f>
        <v>488.75</v>
      </c>
      <c r="K66" s="10" t="s">
        <v>326</v>
      </c>
    </row>
    <row r="67" spans="1:11" ht="58.5" x14ac:dyDescent="0.2">
      <c r="A67" s="1">
        <f t="shared" si="2"/>
        <v>62</v>
      </c>
      <c r="B67" s="10" t="s">
        <v>3</v>
      </c>
      <c r="C67" s="10" t="str">
        <f>[1]!s2m(B67)</f>
        <v>2024/7/14</v>
      </c>
      <c r="D67" s="10" t="s">
        <v>18</v>
      </c>
      <c r="E67" s="10" t="s">
        <v>75</v>
      </c>
      <c r="F67" s="1">
        <v>173897688253</v>
      </c>
      <c r="G67" s="7" t="s">
        <v>5</v>
      </c>
      <c r="H67" s="7">
        <v>274700000</v>
      </c>
      <c r="I67" s="7">
        <v>560000</v>
      </c>
      <c r="J67" s="7">
        <f>IFERROR(Table1[[#This Row],[مبلغ (ریال)]]/Table1[[#This Row],[تبدیل دلار]],"")</f>
        <v>490.53571428571428</v>
      </c>
      <c r="K67" s="10" t="s">
        <v>427</v>
      </c>
    </row>
    <row r="68" spans="1:11" ht="58.5" x14ac:dyDescent="0.2">
      <c r="A68" s="1">
        <f t="shared" si="2"/>
        <v>63</v>
      </c>
      <c r="B68" s="10" t="s">
        <v>3</v>
      </c>
      <c r="C68" s="10" t="str">
        <f>[1]!s2m(B68)</f>
        <v>2024/7/14</v>
      </c>
      <c r="D68" s="10" t="s">
        <v>17</v>
      </c>
      <c r="E68" s="10" t="s">
        <v>75</v>
      </c>
      <c r="F68" s="1">
        <v>9829532432</v>
      </c>
      <c r="G68" s="7" t="s">
        <v>8</v>
      </c>
      <c r="H68" s="7">
        <v>274700000</v>
      </c>
      <c r="I68" s="7">
        <v>560000</v>
      </c>
      <c r="J68" s="7">
        <f>IFERROR(Table1[[#This Row],[مبلغ (ریال)]]/Table1[[#This Row],[تبدیل دلار]],"")</f>
        <v>490.53571428571428</v>
      </c>
      <c r="K68" s="10" t="s">
        <v>427</v>
      </c>
    </row>
    <row r="69" spans="1:11" ht="58.5" x14ac:dyDescent="0.2">
      <c r="A69" s="1">
        <f t="shared" si="2"/>
        <v>64</v>
      </c>
      <c r="B69" s="10" t="s">
        <v>3</v>
      </c>
      <c r="C69" s="10" t="str">
        <f>[1]!s2m(B69)</f>
        <v>2024/7/14</v>
      </c>
      <c r="D69" s="10" t="s">
        <v>16</v>
      </c>
      <c r="E69" s="10" t="s">
        <v>75</v>
      </c>
      <c r="F69" s="1">
        <v>6339369962</v>
      </c>
      <c r="G69" s="7" t="s">
        <v>8</v>
      </c>
      <c r="H69" s="7">
        <v>271700000</v>
      </c>
      <c r="I69" s="7">
        <v>560000</v>
      </c>
      <c r="J69" s="7">
        <f>IFERROR(Table1[[#This Row],[مبلغ (ریال)]]/Table1[[#This Row],[تبدیل دلار]],"")</f>
        <v>485.17857142857144</v>
      </c>
      <c r="K69" s="10" t="s">
        <v>427</v>
      </c>
    </row>
    <row r="70" spans="1:11" ht="58.5" x14ac:dyDescent="0.2">
      <c r="A70" s="1">
        <f t="shared" ref="A70:A155" si="3">A69+1</f>
        <v>65</v>
      </c>
      <c r="B70" s="10" t="s">
        <v>3</v>
      </c>
      <c r="C70" s="10" t="str">
        <f>[1]!s2m(B70)</f>
        <v>2024/7/14</v>
      </c>
      <c r="D70" s="10" t="s">
        <v>15</v>
      </c>
      <c r="E70" s="10" t="s">
        <v>75</v>
      </c>
      <c r="F70" s="1">
        <v>9857022833</v>
      </c>
      <c r="G70" s="7" t="s">
        <v>8</v>
      </c>
      <c r="H70" s="7">
        <v>274900000</v>
      </c>
      <c r="I70" s="7">
        <v>560000</v>
      </c>
      <c r="J70" s="7">
        <f>IFERROR(Table1[[#This Row],[مبلغ (ریال)]]/Table1[[#This Row],[تبدیل دلار]],"")</f>
        <v>490.89285714285717</v>
      </c>
      <c r="K70" s="10" t="s">
        <v>427</v>
      </c>
    </row>
    <row r="71" spans="1:11" ht="58.5" x14ac:dyDescent="0.2">
      <c r="A71" s="1">
        <f t="shared" si="3"/>
        <v>66</v>
      </c>
      <c r="B71" s="10" t="s">
        <v>3</v>
      </c>
      <c r="C71" s="10" t="str">
        <f>[1]!s2m(B71)</f>
        <v>2024/7/14</v>
      </c>
      <c r="D71" s="10" t="s">
        <v>14</v>
      </c>
      <c r="E71" s="10" t="s">
        <v>75</v>
      </c>
      <c r="F71" s="1">
        <v>9849780259</v>
      </c>
      <c r="G71" s="7" t="s">
        <v>8</v>
      </c>
      <c r="H71" s="7">
        <v>274700000</v>
      </c>
      <c r="I71" s="7">
        <v>560000</v>
      </c>
      <c r="J71" s="7">
        <f>IFERROR(Table1[[#This Row],[مبلغ (ریال)]]/Table1[[#This Row],[تبدیل دلار]],"")</f>
        <v>490.53571428571428</v>
      </c>
      <c r="K71" s="10" t="s">
        <v>427</v>
      </c>
    </row>
    <row r="72" spans="1:11" ht="58.5" x14ac:dyDescent="0.2">
      <c r="A72" s="1">
        <f t="shared" si="3"/>
        <v>67</v>
      </c>
      <c r="B72" s="10" t="s">
        <v>3</v>
      </c>
      <c r="C72" s="10" t="str">
        <f>[1]!s2m(B72)</f>
        <v>2024/7/14</v>
      </c>
      <c r="D72" s="10" t="s">
        <v>13</v>
      </c>
      <c r="E72" s="10" t="s">
        <v>75</v>
      </c>
      <c r="F72" s="1">
        <v>9836131827</v>
      </c>
      <c r="G72" s="7" t="s">
        <v>8</v>
      </c>
      <c r="H72" s="7">
        <v>271700000</v>
      </c>
      <c r="I72" s="7">
        <v>560000</v>
      </c>
      <c r="J72" s="7">
        <f>IFERROR(Table1[[#This Row],[مبلغ (ریال)]]/Table1[[#This Row],[تبدیل دلار]],"")</f>
        <v>485.17857142857144</v>
      </c>
      <c r="K72" s="10" t="s">
        <v>428</v>
      </c>
    </row>
    <row r="73" spans="1:11" ht="58.5" x14ac:dyDescent="0.2">
      <c r="A73" s="1">
        <f t="shared" si="3"/>
        <v>68</v>
      </c>
      <c r="B73" s="10" t="s">
        <v>3</v>
      </c>
      <c r="C73" s="10" t="str">
        <f>[1]!s2m(B73)</f>
        <v>2024/7/14</v>
      </c>
      <c r="D73" s="10" t="s">
        <v>12</v>
      </c>
      <c r="E73" s="10" t="s">
        <v>75</v>
      </c>
      <c r="F73" s="1">
        <v>8795932213</v>
      </c>
      <c r="G73" s="7" t="s">
        <v>8</v>
      </c>
      <c r="H73" s="7">
        <v>274700000</v>
      </c>
      <c r="I73" s="7">
        <v>560000</v>
      </c>
      <c r="J73" s="7">
        <f>IFERROR(Table1[[#This Row],[مبلغ (ریال)]]/Table1[[#This Row],[تبدیل دلار]],"")</f>
        <v>490.53571428571428</v>
      </c>
      <c r="K73" s="10" t="s">
        <v>427</v>
      </c>
    </row>
    <row r="74" spans="1:11" ht="58.5" x14ac:dyDescent="0.2">
      <c r="A74" s="1">
        <f t="shared" si="3"/>
        <v>69</v>
      </c>
      <c r="B74" s="10" t="s">
        <v>10</v>
      </c>
      <c r="C74" s="10" t="str">
        <f>[1]!s2m(B74)</f>
        <v>2024/7/17</v>
      </c>
      <c r="D74" s="10" t="s">
        <v>11</v>
      </c>
      <c r="E74" s="10" t="s">
        <v>75</v>
      </c>
      <c r="F74" s="1">
        <v>15011018810341</v>
      </c>
      <c r="G74" s="7" t="s">
        <v>19</v>
      </c>
      <c r="H74" s="7">
        <v>274700000</v>
      </c>
      <c r="I74" s="7">
        <v>560000</v>
      </c>
      <c r="J74" s="7">
        <f>IFERROR(Table1[[#This Row],[مبلغ (ریال)]]/Table1[[#This Row],[تبدیل دلار]],"")</f>
        <v>490.53571428571428</v>
      </c>
      <c r="K74" s="10" t="s">
        <v>427</v>
      </c>
    </row>
    <row r="75" spans="1:11" ht="58.5" x14ac:dyDescent="0.2">
      <c r="A75" s="1">
        <f t="shared" si="3"/>
        <v>70</v>
      </c>
      <c r="B75" s="10" t="s">
        <v>10</v>
      </c>
      <c r="C75" s="10" t="str">
        <f>[1]!s2m(B75)</f>
        <v>2024/7/17</v>
      </c>
      <c r="D75" s="10" t="s">
        <v>91</v>
      </c>
      <c r="E75" s="10" t="s">
        <v>75</v>
      </c>
      <c r="F75" s="1">
        <v>9706255947</v>
      </c>
      <c r="G75" s="7" t="s">
        <v>8</v>
      </c>
      <c r="H75" s="7">
        <v>273200000</v>
      </c>
      <c r="I75" s="7">
        <v>560000</v>
      </c>
      <c r="J75" s="7">
        <f>IFERROR(Table1[[#This Row],[مبلغ (ریال)]]/Table1[[#This Row],[تبدیل دلار]],"")</f>
        <v>487.85714285714283</v>
      </c>
      <c r="K75" s="10" t="s">
        <v>427</v>
      </c>
    </row>
    <row r="76" spans="1:11" ht="58.5" x14ac:dyDescent="0.2">
      <c r="A76" s="1">
        <f t="shared" si="3"/>
        <v>71</v>
      </c>
      <c r="B76" s="10" t="s">
        <v>10</v>
      </c>
      <c r="C76" s="10" t="str">
        <f>[1]!s2m(B76)</f>
        <v>2024/7/17</v>
      </c>
      <c r="D76" s="10" t="s">
        <v>22</v>
      </c>
      <c r="E76" s="10" t="s">
        <v>75</v>
      </c>
      <c r="F76" s="1">
        <v>8052036106</v>
      </c>
      <c r="G76" s="7" t="s">
        <v>8</v>
      </c>
      <c r="H76" s="7">
        <v>550600000</v>
      </c>
      <c r="I76" s="7">
        <v>560000</v>
      </c>
      <c r="J76" s="7">
        <f>IFERROR(Table1[[#This Row],[مبلغ (ریال)]]/Table1[[#This Row],[تبدیل دلار]],"")</f>
        <v>983.21428571428567</v>
      </c>
      <c r="K76" s="10" t="s">
        <v>429</v>
      </c>
    </row>
    <row r="77" spans="1:11" ht="58.5" x14ac:dyDescent="0.2">
      <c r="A77" s="1">
        <f t="shared" si="3"/>
        <v>72</v>
      </c>
      <c r="B77" s="10" t="s">
        <v>10</v>
      </c>
      <c r="C77" s="10" t="str">
        <f>[1]!s2m(B77)</f>
        <v>2024/7/17</v>
      </c>
      <c r="D77" s="10" t="s">
        <v>21</v>
      </c>
      <c r="E77" s="10" t="s">
        <v>75</v>
      </c>
      <c r="F77" s="1">
        <v>151589557962</v>
      </c>
      <c r="G77" s="7" t="s">
        <v>8</v>
      </c>
      <c r="H77" s="7">
        <v>274700000</v>
      </c>
      <c r="I77" s="7">
        <v>560000</v>
      </c>
      <c r="J77" s="7">
        <f>IFERROR(Table1[[#This Row],[مبلغ (ریال)]]/Table1[[#This Row],[تبدیل دلار]],"")</f>
        <v>490.53571428571428</v>
      </c>
      <c r="K77" s="10" t="s">
        <v>427</v>
      </c>
    </row>
    <row r="78" spans="1:11" ht="58.5" x14ac:dyDescent="0.2">
      <c r="A78" s="1">
        <f t="shared" si="3"/>
        <v>73</v>
      </c>
      <c r="B78" s="10" t="s">
        <v>10</v>
      </c>
      <c r="C78" s="10" t="str">
        <f>[1]!s2m(B78)</f>
        <v>2024/7/17</v>
      </c>
      <c r="D78" s="10" t="s">
        <v>20</v>
      </c>
      <c r="E78" s="10" t="s">
        <v>75</v>
      </c>
      <c r="F78" s="1">
        <v>430047849</v>
      </c>
      <c r="G78" s="7" t="s">
        <v>8</v>
      </c>
      <c r="H78" s="7">
        <v>254700000</v>
      </c>
      <c r="I78" s="7">
        <v>560000</v>
      </c>
      <c r="J78" s="7">
        <f>IFERROR(Table1[[#This Row],[مبلغ (ریال)]]/Table1[[#This Row],[تبدیل دلار]],"")</f>
        <v>454.82142857142856</v>
      </c>
      <c r="K78" s="10" t="s">
        <v>427</v>
      </c>
    </row>
    <row r="79" spans="1:11" ht="39" x14ac:dyDescent="0.2">
      <c r="A79" s="1">
        <f t="shared" si="3"/>
        <v>74</v>
      </c>
      <c r="B79" s="10" t="s">
        <v>327</v>
      </c>
      <c r="C79" s="10" t="str">
        <f>[1]!s2m(B79)</f>
        <v>2024/7/20</v>
      </c>
      <c r="D79" s="8" t="s">
        <v>160</v>
      </c>
      <c r="E79" s="10" t="s">
        <v>323</v>
      </c>
      <c r="F79" s="1" t="s">
        <v>328</v>
      </c>
      <c r="G79" s="7" t="s">
        <v>8</v>
      </c>
      <c r="H79" s="7">
        <v>100000000</v>
      </c>
      <c r="I79" s="7">
        <v>560000</v>
      </c>
      <c r="J79" s="7">
        <f>IFERROR(Table1[[#This Row],[مبلغ (ریال)]]/Table1[[#This Row],[تبدیل دلار]],"")</f>
        <v>178.57142857142858</v>
      </c>
      <c r="K79" s="10" t="s">
        <v>329</v>
      </c>
    </row>
    <row r="80" spans="1:11" ht="39" x14ac:dyDescent="0.2">
      <c r="A80" s="1">
        <f t="shared" si="3"/>
        <v>75</v>
      </c>
      <c r="B80" s="10" t="s">
        <v>330</v>
      </c>
      <c r="C80" s="10" t="str">
        <f>[1]!s2m(B80)</f>
        <v>2024/7/23</v>
      </c>
      <c r="D80" s="10" t="s">
        <v>332</v>
      </c>
      <c r="E80" s="10" t="s">
        <v>323</v>
      </c>
      <c r="F80" s="1">
        <v>1192323311</v>
      </c>
      <c r="G80" s="7" t="s">
        <v>8</v>
      </c>
      <c r="H80" s="7">
        <v>334500000</v>
      </c>
      <c r="I80" s="7">
        <v>560000</v>
      </c>
      <c r="J80" s="7">
        <f>IFERROR(Table1[[#This Row],[مبلغ (ریال)]]/Table1[[#This Row],[تبدیل دلار]],"")</f>
        <v>597.32142857142856</v>
      </c>
      <c r="K80" s="10" t="s">
        <v>331</v>
      </c>
    </row>
    <row r="81" spans="1:11" ht="58.5" x14ac:dyDescent="0.2">
      <c r="A81" s="1">
        <f t="shared" si="3"/>
        <v>76</v>
      </c>
      <c r="B81" s="10" t="s">
        <v>423</v>
      </c>
      <c r="C81" s="10" t="str">
        <f>[1]!s2m(B81)</f>
        <v>2024/7/27</v>
      </c>
      <c r="D81" s="10" t="s">
        <v>338</v>
      </c>
      <c r="E81" s="10" t="s">
        <v>80</v>
      </c>
      <c r="F81" s="1">
        <v>1000198657727</v>
      </c>
      <c r="G81" s="7" t="s">
        <v>163</v>
      </c>
      <c r="H81" s="7">
        <v>100000000</v>
      </c>
      <c r="I81" s="7">
        <v>560000</v>
      </c>
      <c r="J81" s="7">
        <f>IFERROR(Table1[[#This Row],[مبلغ (ریال)]]/Table1[[#This Row],[تبدیل دلار]],"")</f>
        <v>178.57142857142858</v>
      </c>
      <c r="K81" s="10" t="s">
        <v>424</v>
      </c>
    </row>
    <row r="82" spans="1:11" ht="58.5" x14ac:dyDescent="0.2">
      <c r="A82" s="1">
        <f t="shared" si="3"/>
        <v>77</v>
      </c>
      <c r="B82" s="10" t="s">
        <v>351</v>
      </c>
      <c r="C82" s="10" t="str">
        <f>[1]!s2m(B82)</f>
        <v>2024/8/13</v>
      </c>
      <c r="D82" s="10" t="s">
        <v>352</v>
      </c>
      <c r="E82" s="10" t="s">
        <v>75</v>
      </c>
      <c r="F82" s="1" t="s">
        <v>353</v>
      </c>
      <c r="G82" s="7" t="s">
        <v>19</v>
      </c>
      <c r="H82" s="7">
        <v>344000000</v>
      </c>
      <c r="I82" s="7">
        <v>560000</v>
      </c>
      <c r="J82" s="7">
        <f>IFERROR(Table1[[#This Row],[مبلغ (ریال)]]/Table1[[#This Row],[تبدیل دلار]],"")</f>
        <v>614.28571428571433</v>
      </c>
      <c r="K82" s="8" t="s">
        <v>354</v>
      </c>
    </row>
    <row r="83" spans="1:11" ht="58.5" x14ac:dyDescent="0.2">
      <c r="A83" s="1">
        <f t="shared" si="3"/>
        <v>78</v>
      </c>
      <c r="B83" s="10" t="s">
        <v>351</v>
      </c>
      <c r="C83" s="10" t="str">
        <f>[1]!s2m(B83)</f>
        <v>2024/8/13</v>
      </c>
      <c r="D83" s="10" t="s">
        <v>355</v>
      </c>
      <c r="E83" s="10" t="s">
        <v>75</v>
      </c>
      <c r="F83" s="1">
        <v>5308924052</v>
      </c>
      <c r="G83" s="7" t="s">
        <v>8</v>
      </c>
      <c r="H83" s="7">
        <v>380000000</v>
      </c>
      <c r="I83" s="7">
        <v>560000</v>
      </c>
      <c r="J83" s="7">
        <f>IFERROR(Table1[[#This Row],[مبلغ (ریال)]]/Table1[[#This Row],[تبدیل دلار]],"")</f>
        <v>678.57142857142856</v>
      </c>
      <c r="K83" s="8" t="s">
        <v>356</v>
      </c>
    </row>
    <row r="84" spans="1:11" ht="58.5" x14ac:dyDescent="0.2">
      <c r="A84" s="1">
        <f t="shared" si="3"/>
        <v>79</v>
      </c>
      <c r="B84" s="10" t="s">
        <v>351</v>
      </c>
      <c r="C84" s="10" t="str">
        <f>[1]!s2m(B84)</f>
        <v>2024/8/13</v>
      </c>
      <c r="D84" s="10" t="s">
        <v>357</v>
      </c>
      <c r="E84" s="10" t="s">
        <v>75</v>
      </c>
      <c r="F84" s="1">
        <v>8518375322</v>
      </c>
      <c r="G84" s="7" t="s">
        <v>8</v>
      </c>
      <c r="H84" s="7">
        <v>228000000</v>
      </c>
      <c r="I84" s="7">
        <v>560000</v>
      </c>
      <c r="J84" s="7">
        <f>IFERROR(Table1[[#This Row],[مبلغ (ریال)]]/Table1[[#This Row],[تبدیل دلار]],"")</f>
        <v>407.14285714285717</v>
      </c>
      <c r="K84" s="8" t="s">
        <v>358</v>
      </c>
    </row>
    <row r="85" spans="1:11" ht="58.5" x14ac:dyDescent="0.2">
      <c r="A85" s="1">
        <f t="shared" si="3"/>
        <v>80</v>
      </c>
      <c r="B85" s="10" t="s">
        <v>359</v>
      </c>
      <c r="C85" s="10" t="str">
        <f>[1]!s2m(B85)</f>
        <v>2024/8/20</v>
      </c>
      <c r="D85" s="10" t="s">
        <v>360</v>
      </c>
      <c r="E85" s="10" t="s">
        <v>75</v>
      </c>
      <c r="F85" s="1">
        <v>57875166</v>
      </c>
      <c r="G85" s="7" t="s">
        <v>8</v>
      </c>
      <c r="H85" s="7">
        <v>243500000</v>
      </c>
      <c r="I85" s="7">
        <v>560000</v>
      </c>
      <c r="J85" s="7">
        <f>IFERROR(Table1[[#This Row],[مبلغ (ریال)]]/Table1[[#This Row],[تبدیل دلار]],"")</f>
        <v>434.82142857142856</v>
      </c>
      <c r="K85" s="8" t="s">
        <v>361</v>
      </c>
    </row>
    <row r="86" spans="1:11" ht="58.5" x14ac:dyDescent="0.2">
      <c r="A86" s="1">
        <f t="shared" si="3"/>
        <v>81</v>
      </c>
      <c r="B86" s="10" t="s">
        <v>359</v>
      </c>
      <c r="C86" s="10" t="str">
        <f>[1]!s2m(B86)</f>
        <v>2024/8/20</v>
      </c>
      <c r="D86" s="10" t="s">
        <v>362</v>
      </c>
      <c r="E86" s="10" t="s">
        <v>75</v>
      </c>
      <c r="F86" s="1">
        <v>213105184003</v>
      </c>
      <c r="G86" s="7" t="s">
        <v>239</v>
      </c>
      <c r="H86" s="7">
        <v>400000000</v>
      </c>
      <c r="I86" s="7">
        <v>560000</v>
      </c>
      <c r="J86" s="7">
        <f>IFERROR(Table1[[#This Row],[مبلغ (ریال)]]/Table1[[#This Row],[تبدیل دلار]],"")</f>
        <v>714.28571428571433</v>
      </c>
      <c r="K86" s="8" t="s">
        <v>363</v>
      </c>
    </row>
    <row r="87" spans="1:11" ht="58.5" x14ac:dyDescent="0.2">
      <c r="A87" s="1">
        <f t="shared" si="3"/>
        <v>82</v>
      </c>
      <c r="B87" s="10" t="s">
        <v>359</v>
      </c>
      <c r="C87" s="10" t="str">
        <f>[1]!s2m(B87)</f>
        <v>2024/8/20</v>
      </c>
      <c r="D87" s="10" t="s">
        <v>364</v>
      </c>
      <c r="E87" s="10" t="s">
        <v>75</v>
      </c>
      <c r="F87" s="1">
        <v>8746908637</v>
      </c>
      <c r="G87" s="7" t="s">
        <v>130</v>
      </c>
      <c r="H87" s="7">
        <v>240000000</v>
      </c>
      <c r="I87" s="7">
        <v>560000</v>
      </c>
      <c r="J87" s="7">
        <f>IFERROR(Table1[[#This Row],[مبلغ (ریال)]]/Table1[[#This Row],[تبدیل دلار]],"")</f>
        <v>428.57142857142856</v>
      </c>
      <c r="K87" s="8" t="s">
        <v>365</v>
      </c>
    </row>
    <row r="88" spans="1:11" ht="58.5" x14ac:dyDescent="0.2">
      <c r="A88" s="1">
        <f t="shared" si="3"/>
        <v>83</v>
      </c>
      <c r="B88" s="10" t="s">
        <v>65</v>
      </c>
      <c r="C88" s="10" t="str">
        <f>[1]!s2m(B88)</f>
        <v>2024/8/21</v>
      </c>
      <c r="D88" s="10" t="s">
        <v>66</v>
      </c>
      <c r="E88" s="10" t="s">
        <v>80</v>
      </c>
      <c r="F88" s="1">
        <v>9909143003</v>
      </c>
      <c r="G88" s="7" t="s">
        <v>8</v>
      </c>
      <c r="H88" s="7">
        <v>220000000</v>
      </c>
      <c r="I88" s="7">
        <v>560000</v>
      </c>
      <c r="J88" s="7">
        <f>IFERROR(Table1[[#This Row],[مبلغ (ریال)]]/Table1[[#This Row],[تبدیل دلار]],"")</f>
        <v>392.85714285714283</v>
      </c>
      <c r="K88" s="8" t="s">
        <v>377</v>
      </c>
    </row>
    <row r="89" spans="1:11" ht="58.5" x14ac:dyDescent="0.2">
      <c r="A89" s="1">
        <f t="shared" si="3"/>
        <v>84</v>
      </c>
      <c r="B89" s="10" t="s">
        <v>366</v>
      </c>
      <c r="C89" s="10" t="str">
        <f>[1]!s2m(B89)</f>
        <v>2024/8/22</v>
      </c>
      <c r="D89" s="10" t="s">
        <v>367</v>
      </c>
      <c r="E89" s="10" t="s">
        <v>75</v>
      </c>
      <c r="F89" s="1">
        <v>3160803285</v>
      </c>
      <c r="G89" s="7" t="s">
        <v>8</v>
      </c>
      <c r="H89" s="7">
        <v>115000000</v>
      </c>
      <c r="I89" s="7">
        <v>560000</v>
      </c>
      <c r="J89" s="7">
        <f>IFERROR(Table1[[#This Row],[مبلغ (ریال)]]/Table1[[#This Row],[تبدیل دلار]],"")</f>
        <v>205.35714285714286</v>
      </c>
      <c r="K89" s="8" t="s">
        <v>368</v>
      </c>
    </row>
    <row r="90" spans="1:11" ht="58.5" x14ac:dyDescent="0.2">
      <c r="A90" s="1">
        <f t="shared" si="3"/>
        <v>85</v>
      </c>
      <c r="B90" s="10" t="s">
        <v>425</v>
      </c>
      <c r="C90" s="10" t="str">
        <f>[1]!s2m(B90)</f>
        <v>2024/8/24</v>
      </c>
      <c r="D90" s="10" t="s">
        <v>338</v>
      </c>
      <c r="E90" s="10" t="s">
        <v>80</v>
      </c>
      <c r="F90" s="1">
        <v>1000198657727</v>
      </c>
      <c r="G90" s="7" t="s">
        <v>163</v>
      </c>
      <c r="H90" s="7">
        <v>80000000</v>
      </c>
      <c r="I90" s="7">
        <v>560000</v>
      </c>
      <c r="J90" s="7">
        <f>IFERROR(Table1[[#This Row],[مبلغ (ریال)]]/Table1[[#This Row],[تبدیل دلار]],"")</f>
        <v>142.85714285714286</v>
      </c>
      <c r="K90" s="8" t="s">
        <v>426</v>
      </c>
    </row>
    <row r="91" spans="1:11" ht="58.5" x14ac:dyDescent="0.2">
      <c r="A91" s="1">
        <f t="shared" si="3"/>
        <v>86</v>
      </c>
      <c r="B91" s="10" t="s">
        <v>370</v>
      </c>
      <c r="C91" s="10" t="str">
        <f>[1]!s2m(B91)</f>
        <v>2024/8/28</v>
      </c>
      <c r="D91" s="10" t="s">
        <v>372</v>
      </c>
      <c r="E91" s="10" t="s">
        <v>75</v>
      </c>
      <c r="F91" s="1">
        <v>57875166</v>
      </c>
      <c r="G91" s="7" t="s">
        <v>8</v>
      </c>
      <c r="H91" s="7">
        <v>235500000</v>
      </c>
      <c r="I91" s="7">
        <v>560000</v>
      </c>
      <c r="J91" s="7">
        <f>IFERROR(Table1[[#This Row],[مبلغ (ریال)]]/Table1[[#This Row],[تبدیل دلار]],"")</f>
        <v>420.53571428571428</v>
      </c>
      <c r="K91" s="8" t="s">
        <v>369</v>
      </c>
    </row>
    <row r="92" spans="1:11" ht="58.5" x14ac:dyDescent="0.2">
      <c r="A92" s="1">
        <f t="shared" si="3"/>
        <v>87</v>
      </c>
      <c r="B92" s="10" t="s">
        <v>370</v>
      </c>
      <c r="C92" s="10" t="str">
        <f>[1]!s2m(B92)</f>
        <v>2024/8/28</v>
      </c>
      <c r="D92" s="10" t="s">
        <v>371</v>
      </c>
      <c r="E92" s="10" t="s">
        <v>75</v>
      </c>
      <c r="F92" s="1">
        <v>5752071052</v>
      </c>
      <c r="G92" s="7" t="s">
        <v>8</v>
      </c>
      <c r="H92" s="7">
        <v>237000000</v>
      </c>
      <c r="I92" s="7">
        <v>560000</v>
      </c>
      <c r="J92" s="7">
        <f>IFERROR(Table1[[#This Row],[مبلغ (ریال)]]/Table1[[#This Row],[تبدیل دلار]],"")</f>
        <v>423.21428571428572</v>
      </c>
      <c r="K92" s="8" t="s">
        <v>373</v>
      </c>
    </row>
    <row r="93" spans="1:11" ht="58.5" x14ac:dyDescent="0.2">
      <c r="A93" s="1">
        <f t="shared" si="3"/>
        <v>88</v>
      </c>
      <c r="B93" s="10" t="s">
        <v>370</v>
      </c>
      <c r="C93" s="10" t="str">
        <f>[1]!s2m(B93)</f>
        <v>2024/8/28</v>
      </c>
      <c r="D93" s="10" t="s">
        <v>374</v>
      </c>
      <c r="E93" s="10" t="s">
        <v>75</v>
      </c>
      <c r="F93" s="1">
        <v>8520720435</v>
      </c>
      <c r="G93" s="7" t="s">
        <v>8</v>
      </c>
      <c r="H93" s="7">
        <v>237000000</v>
      </c>
      <c r="I93" s="7">
        <v>560000</v>
      </c>
      <c r="J93" s="7">
        <f>IFERROR(Table1[[#This Row],[مبلغ (ریال)]]/Table1[[#This Row],[تبدیل دلار]],"")</f>
        <v>423.21428571428572</v>
      </c>
      <c r="K93" s="8" t="s">
        <v>375</v>
      </c>
    </row>
    <row r="94" spans="1:11" ht="39" x14ac:dyDescent="0.2">
      <c r="A94" s="1">
        <f t="shared" si="3"/>
        <v>89</v>
      </c>
      <c r="B94" s="10" t="s">
        <v>296</v>
      </c>
      <c r="C94" s="10" t="str">
        <f>[1]!s2m(B94)</f>
        <v>2024/9/1</v>
      </c>
      <c r="D94" s="8" t="s">
        <v>116</v>
      </c>
      <c r="E94" s="10" t="s">
        <v>323</v>
      </c>
      <c r="F94" s="1" t="s">
        <v>345</v>
      </c>
      <c r="G94" s="7" t="s">
        <v>36</v>
      </c>
      <c r="H94" s="7">
        <v>80000000</v>
      </c>
      <c r="I94" s="7">
        <v>580000</v>
      </c>
      <c r="J94" s="7">
        <f>IFERROR(Table1[[#This Row],[مبلغ (ریال)]]/Table1[[#This Row],[تبدیل دلار]],"")</f>
        <v>137.93103448275863</v>
      </c>
      <c r="K94" s="10" t="s">
        <v>346</v>
      </c>
    </row>
    <row r="95" spans="1:11" ht="39" x14ac:dyDescent="0.2">
      <c r="A95" s="1">
        <f t="shared" si="3"/>
        <v>90</v>
      </c>
      <c r="B95" s="10" t="s">
        <v>337</v>
      </c>
      <c r="C95" s="10" t="str">
        <f>[1]!s2m(B95)</f>
        <v>2024/9/14</v>
      </c>
      <c r="D95" s="10" t="s">
        <v>338</v>
      </c>
      <c r="E95" s="10" t="s">
        <v>323</v>
      </c>
      <c r="F95" s="1" t="s">
        <v>339</v>
      </c>
      <c r="H95" s="7">
        <v>100000000</v>
      </c>
      <c r="I95" s="7">
        <v>580000</v>
      </c>
      <c r="J95" s="7">
        <f>IFERROR(Table1[[#This Row],[مبلغ (ریال)]]/Table1[[#This Row],[تبدیل دلار]],"")</f>
        <v>172.41379310344828</v>
      </c>
      <c r="K95" s="10" t="s">
        <v>340</v>
      </c>
    </row>
    <row r="96" spans="1:11" ht="39" x14ac:dyDescent="0.2">
      <c r="A96" s="1">
        <f t="shared" si="3"/>
        <v>91</v>
      </c>
      <c r="B96" s="10" t="s">
        <v>337</v>
      </c>
      <c r="C96" s="10" t="str">
        <f>[1]!s2m(B96)</f>
        <v>2024/9/14</v>
      </c>
      <c r="D96" s="10" t="s">
        <v>343</v>
      </c>
      <c r="E96" s="10" t="s">
        <v>323</v>
      </c>
      <c r="F96" s="1">
        <v>9987274040</v>
      </c>
      <c r="G96" s="7" t="s">
        <v>8</v>
      </c>
      <c r="H96" s="7">
        <v>246000000</v>
      </c>
      <c r="I96" s="7">
        <v>580000</v>
      </c>
      <c r="J96" s="7">
        <f>IFERROR(Table1[[#This Row],[مبلغ (ریال)]]/Table1[[#This Row],[تبدیل دلار]],"")</f>
        <v>424.13793103448273</v>
      </c>
      <c r="K96" s="10" t="s">
        <v>344</v>
      </c>
    </row>
    <row r="97" spans="1:11" ht="39" x14ac:dyDescent="0.2">
      <c r="A97" s="1">
        <f t="shared" si="3"/>
        <v>92</v>
      </c>
      <c r="B97" s="10" t="s">
        <v>337</v>
      </c>
      <c r="C97" s="10" t="str">
        <f>[1]!s2m(B97)</f>
        <v>2024/9/14</v>
      </c>
      <c r="D97" s="10" t="s">
        <v>341</v>
      </c>
      <c r="E97" s="10" t="s">
        <v>323</v>
      </c>
      <c r="F97" s="1">
        <v>111065536004</v>
      </c>
      <c r="G97" s="7" t="s">
        <v>239</v>
      </c>
      <c r="H97" s="7">
        <v>210000000</v>
      </c>
      <c r="I97" s="7">
        <v>580000</v>
      </c>
      <c r="J97" s="7">
        <f>IFERROR(Table1[[#This Row],[مبلغ (ریال)]]/Table1[[#This Row],[تبدیل دلار]],"")</f>
        <v>362.06896551724139</v>
      </c>
      <c r="K97" s="10" t="s">
        <v>342</v>
      </c>
    </row>
    <row r="98" spans="1:11" ht="39" x14ac:dyDescent="0.2">
      <c r="A98" s="1">
        <f t="shared" si="3"/>
        <v>93</v>
      </c>
      <c r="B98" s="10" t="s">
        <v>333</v>
      </c>
      <c r="C98" s="10" t="str">
        <f>[1]!s2m(B98)</f>
        <v>2024/9/16</v>
      </c>
      <c r="D98" s="10" t="s">
        <v>334</v>
      </c>
      <c r="E98" s="10" t="s">
        <v>323</v>
      </c>
      <c r="F98" s="1" t="s">
        <v>335</v>
      </c>
      <c r="G98" s="7" t="s">
        <v>239</v>
      </c>
      <c r="H98" s="7">
        <v>30000000</v>
      </c>
      <c r="I98" s="7">
        <v>580000</v>
      </c>
      <c r="J98" s="7">
        <f>IFERROR(Table1[[#This Row],[مبلغ (ریال)]]/Table1[[#This Row],[تبدیل دلار]],"")</f>
        <v>51.724137931034484</v>
      </c>
      <c r="K98" s="10" t="s">
        <v>336</v>
      </c>
    </row>
    <row r="99" spans="1:11" ht="78" x14ac:dyDescent="0.2">
      <c r="B99" s="10" t="s">
        <v>527</v>
      </c>
      <c r="C99" s="10" t="str">
        <f>[1]!s2m(B99)</f>
        <v>2024/9/24</v>
      </c>
      <c r="D99" s="10" t="s">
        <v>530</v>
      </c>
      <c r="E99" s="10" t="s">
        <v>76</v>
      </c>
      <c r="F99" s="1">
        <v>102743147007</v>
      </c>
      <c r="G99" s="7" t="s">
        <v>36</v>
      </c>
      <c r="H99" s="7">
        <v>5000000000</v>
      </c>
      <c r="I99" s="7">
        <v>603100</v>
      </c>
      <c r="J99" s="7">
        <f>IFERROR(Table1[[#This Row],[مبلغ (ریال)]]/Table1[[#This Row],[تبدیل دلار]],"")</f>
        <v>8290.4990880451005</v>
      </c>
      <c r="K99" s="10" t="s">
        <v>531</v>
      </c>
    </row>
    <row r="100" spans="1:11" ht="39" x14ac:dyDescent="0.2">
      <c r="A100" s="1">
        <f>A98+1</f>
        <v>94</v>
      </c>
      <c r="B100" s="10" t="s">
        <v>347</v>
      </c>
      <c r="C100" s="10" t="str">
        <f>[1]!s2m(B100)</f>
        <v>2024/9/26</v>
      </c>
      <c r="D100" s="8" t="s">
        <v>116</v>
      </c>
      <c r="E100" s="10" t="s">
        <v>323</v>
      </c>
      <c r="F100" s="1" t="s">
        <v>345</v>
      </c>
      <c r="G100" s="7" t="s">
        <v>36</v>
      </c>
      <c r="H100" s="7">
        <v>100000000</v>
      </c>
      <c r="I100" s="7">
        <v>603100</v>
      </c>
      <c r="J100" s="7">
        <f>IFERROR(Table1[[#This Row],[مبلغ (ریال)]]/Table1[[#This Row],[تبدیل دلار]],"")</f>
        <v>165.80998176090202</v>
      </c>
      <c r="K100" s="10" t="s">
        <v>348</v>
      </c>
    </row>
    <row r="101" spans="1:11" ht="58.5" x14ac:dyDescent="0.2">
      <c r="A101" s="1">
        <f t="shared" si="3"/>
        <v>95</v>
      </c>
      <c r="B101" s="10" t="s">
        <v>378</v>
      </c>
      <c r="C101" s="10" t="str">
        <f>[1]!s2m(B101)</f>
        <v>2024/10/16</v>
      </c>
      <c r="D101" s="8" t="s">
        <v>379</v>
      </c>
      <c r="E101" s="10" t="s">
        <v>77</v>
      </c>
      <c r="F101" s="1">
        <v>9396080411</v>
      </c>
      <c r="G101" s="7" t="s">
        <v>8</v>
      </c>
      <c r="H101" s="7">
        <v>200000000</v>
      </c>
      <c r="I101" s="7">
        <v>600000</v>
      </c>
      <c r="J101" s="7">
        <f>IFERROR(Table1[[#This Row],[مبلغ (ریال)]]/Table1[[#This Row],[تبدیل دلار]],"")</f>
        <v>333.33333333333331</v>
      </c>
      <c r="K101" s="8" t="s">
        <v>380</v>
      </c>
    </row>
    <row r="102" spans="1:11" ht="58.5" x14ac:dyDescent="0.2">
      <c r="A102" s="1">
        <f t="shared" si="3"/>
        <v>96</v>
      </c>
      <c r="B102" s="10" t="s">
        <v>381</v>
      </c>
      <c r="C102" s="10" t="str">
        <f>[1]!s2m(B102)</f>
        <v>2024/10/26</v>
      </c>
      <c r="D102" s="8" t="s">
        <v>116</v>
      </c>
      <c r="E102" s="10" t="s">
        <v>77</v>
      </c>
      <c r="F102" s="1" t="s">
        <v>345</v>
      </c>
      <c r="G102" s="7" t="s">
        <v>36</v>
      </c>
      <c r="H102" s="7">
        <v>100000000</v>
      </c>
      <c r="I102" s="7">
        <v>650000</v>
      </c>
      <c r="J102" s="7">
        <f>IFERROR(Table1[[#This Row],[مبلغ (ریال)]]/Table1[[#This Row],[تبدیل دلار]],"")</f>
        <v>153.84615384615384</v>
      </c>
      <c r="K102" s="8" t="s">
        <v>382</v>
      </c>
    </row>
    <row r="103" spans="1:11" ht="58.5" x14ac:dyDescent="0.2">
      <c r="A103" s="1">
        <f t="shared" si="3"/>
        <v>97</v>
      </c>
      <c r="B103" s="10" t="s">
        <v>431</v>
      </c>
      <c r="C103" s="10" t="str">
        <f>[1]!s2m(B103)</f>
        <v>2024/10/27</v>
      </c>
      <c r="D103" s="10" t="s">
        <v>338</v>
      </c>
      <c r="E103" s="10" t="s">
        <v>77</v>
      </c>
      <c r="F103" s="1" t="s">
        <v>339</v>
      </c>
      <c r="G103" s="7" t="s">
        <v>163</v>
      </c>
      <c r="H103" s="7">
        <v>90000000</v>
      </c>
      <c r="I103" s="7">
        <v>650000</v>
      </c>
      <c r="J103" s="7">
        <f>IFERROR(Table1[[#This Row],[مبلغ (ریال)]]/Table1[[#This Row],[تبدیل دلار]],"")</f>
        <v>138.46153846153845</v>
      </c>
      <c r="K103" s="8" t="s">
        <v>432</v>
      </c>
    </row>
    <row r="104" spans="1:11" ht="58.5" x14ac:dyDescent="0.2">
      <c r="A104" s="1">
        <f t="shared" si="3"/>
        <v>98</v>
      </c>
      <c r="B104" s="10" t="s">
        <v>383</v>
      </c>
      <c r="C104" s="10" t="str">
        <f>[1]!s2m(B104)</f>
        <v>2024/10/28</v>
      </c>
      <c r="D104" s="10" t="s">
        <v>87</v>
      </c>
      <c r="E104" s="10" t="s">
        <v>77</v>
      </c>
      <c r="F104" s="1">
        <v>9942209708</v>
      </c>
      <c r="G104" s="7" t="s">
        <v>8</v>
      </c>
      <c r="H104" s="7">
        <v>450000000</v>
      </c>
      <c r="I104" s="7">
        <v>650000</v>
      </c>
      <c r="J104" s="7">
        <f>IFERROR(Table1[[#This Row],[مبلغ (ریال)]]/Table1[[#This Row],[تبدیل دلار]],"")</f>
        <v>692.30769230769226</v>
      </c>
      <c r="K104" s="8" t="s">
        <v>384</v>
      </c>
    </row>
    <row r="105" spans="1:11" ht="58.5" x14ac:dyDescent="0.2">
      <c r="A105" s="1">
        <f t="shared" si="3"/>
        <v>99</v>
      </c>
      <c r="B105" s="10" t="s">
        <v>23</v>
      </c>
      <c r="C105" s="10" t="str">
        <f>[1]!s2m(B105)</f>
        <v>2024/10/31</v>
      </c>
      <c r="D105" s="10" t="s">
        <v>24</v>
      </c>
      <c r="E105" s="10" t="s">
        <v>77</v>
      </c>
      <c r="F105" s="1">
        <v>57875166</v>
      </c>
      <c r="G105" s="7" t="s">
        <v>8</v>
      </c>
      <c r="H105" s="7">
        <v>340000000</v>
      </c>
      <c r="I105" s="7">
        <v>650000</v>
      </c>
      <c r="J105" s="7">
        <f>IFERROR(Table1[[#This Row],[مبلغ (ریال)]]/Table1[[#This Row],[تبدیل دلار]],"")</f>
        <v>523.07692307692309</v>
      </c>
      <c r="K105" s="8" t="s">
        <v>385</v>
      </c>
    </row>
    <row r="106" spans="1:11" ht="58.5" x14ac:dyDescent="0.2">
      <c r="A106" s="1">
        <f t="shared" si="3"/>
        <v>100</v>
      </c>
      <c r="B106" s="10" t="s">
        <v>25</v>
      </c>
      <c r="C106" s="10" t="str">
        <f>[1]!s2m(B106)</f>
        <v>2024/11/2</v>
      </c>
      <c r="D106" s="10" t="s">
        <v>387</v>
      </c>
      <c r="E106" s="10" t="s">
        <v>77</v>
      </c>
      <c r="F106" s="1">
        <v>4377641818</v>
      </c>
      <c r="G106" s="7" t="s">
        <v>8</v>
      </c>
      <c r="H106" s="7">
        <v>430000000</v>
      </c>
      <c r="I106" s="7">
        <v>650000</v>
      </c>
      <c r="J106" s="7">
        <f>IFERROR(Table1[[#This Row],[مبلغ (ریال)]]/Table1[[#This Row],[تبدیل دلار]],"")</f>
        <v>661.53846153846155</v>
      </c>
      <c r="K106" s="8" t="s">
        <v>386</v>
      </c>
    </row>
    <row r="107" spans="1:11" ht="58.5" x14ac:dyDescent="0.2">
      <c r="A107" s="1">
        <f t="shared" si="3"/>
        <v>101</v>
      </c>
      <c r="B107" s="10" t="s">
        <v>25</v>
      </c>
      <c r="C107" s="10" t="str">
        <f>[1]!s2m(B107)</f>
        <v>2024/11/2</v>
      </c>
      <c r="D107" s="10" t="s">
        <v>26</v>
      </c>
      <c r="E107" s="10" t="s">
        <v>77</v>
      </c>
      <c r="F107" s="1">
        <v>2220956976</v>
      </c>
      <c r="G107" s="7" t="s">
        <v>8</v>
      </c>
      <c r="H107" s="7">
        <v>340000000</v>
      </c>
      <c r="I107" s="7">
        <v>650000</v>
      </c>
      <c r="J107" s="7">
        <f>IFERROR(Table1[[#This Row],[مبلغ (ریال)]]/Table1[[#This Row],[تبدیل دلار]],"")</f>
        <v>523.07692307692309</v>
      </c>
      <c r="K107" s="8" t="s">
        <v>388</v>
      </c>
    </row>
    <row r="108" spans="1:11" ht="58.5" x14ac:dyDescent="0.2">
      <c r="A108" s="1">
        <f t="shared" si="3"/>
        <v>102</v>
      </c>
      <c r="B108" s="10" t="s">
        <v>25</v>
      </c>
      <c r="C108" s="10" t="str">
        <f>[1]!s2m(B108)</f>
        <v>2024/11/2</v>
      </c>
      <c r="D108" s="10" t="s">
        <v>27</v>
      </c>
      <c r="E108" s="10" t="s">
        <v>77</v>
      </c>
      <c r="F108" s="1">
        <v>9641060679</v>
      </c>
      <c r="G108" s="7" t="s">
        <v>8</v>
      </c>
      <c r="H108" s="7">
        <v>430000000</v>
      </c>
      <c r="I108" s="7">
        <v>650000</v>
      </c>
      <c r="J108" s="7">
        <f>IFERROR(Table1[[#This Row],[مبلغ (ریال)]]/Table1[[#This Row],[تبدیل دلار]],"")</f>
        <v>661.53846153846155</v>
      </c>
      <c r="K108" s="8" t="s">
        <v>389</v>
      </c>
    </row>
    <row r="109" spans="1:11" ht="58.5" x14ac:dyDescent="0.2">
      <c r="A109" s="1">
        <f t="shared" si="3"/>
        <v>103</v>
      </c>
      <c r="B109" s="10" t="s">
        <v>25</v>
      </c>
      <c r="C109" s="10" t="str">
        <f>[1]!s2m(B109)</f>
        <v>2024/11/2</v>
      </c>
      <c r="D109" s="10" t="s">
        <v>28</v>
      </c>
      <c r="E109" s="10" t="s">
        <v>77</v>
      </c>
      <c r="F109" s="1">
        <v>5015774470</v>
      </c>
      <c r="G109" s="7" t="s">
        <v>8</v>
      </c>
      <c r="H109" s="7">
        <v>100000000</v>
      </c>
      <c r="I109" s="7">
        <v>650000</v>
      </c>
      <c r="J109" s="7">
        <f>IFERROR(Table1[[#This Row],[مبلغ (ریال)]]/Table1[[#This Row],[تبدیل دلار]],"")</f>
        <v>153.84615384615384</v>
      </c>
      <c r="K109" s="8" t="s">
        <v>390</v>
      </c>
    </row>
    <row r="110" spans="1:11" ht="58.5" x14ac:dyDescent="0.2">
      <c r="A110" s="1">
        <f t="shared" si="3"/>
        <v>104</v>
      </c>
      <c r="B110" s="10" t="s">
        <v>433</v>
      </c>
      <c r="C110" s="10" t="str">
        <f>[1]!s2m(B110)</f>
        <v>2024/11/11</v>
      </c>
      <c r="D110" s="10" t="s">
        <v>338</v>
      </c>
      <c r="E110" s="10" t="s">
        <v>77</v>
      </c>
      <c r="F110" s="1" t="s">
        <v>339</v>
      </c>
      <c r="G110" s="7" t="s">
        <v>163</v>
      </c>
      <c r="H110" s="7">
        <v>50000000</v>
      </c>
      <c r="I110" s="7">
        <v>650000</v>
      </c>
      <c r="J110" s="7">
        <f>IFERROR(Table1[[#This Row],[مبلغ (ریال)]]/Table1[[#This Row],[تبدیل دلار]],"")</f>
        <v>76.92307692307692</v>
      </c>
      <c r="K110" s="8" t="s">
        <v>434</v>
      </c>
    </row>
    <row r="111" spans="1:11" ht="58.5" x14ac:dyDescent="0.2">
      <c r="A111" s="1">
        <f t="shared" si="3"/>
        <v>105</v>
      </c>
      <c r="B111" s="10" t="s">
        <v>29</v>
      </c>
      <c r="C111" s="10" t="str">
        <f>[1]!s2m(B111)</f>
        <v>2024/11/24</v>
      </c>
      <c r="D111" s="10" t="s">
        <v>30</v>
      </c>
      <c r="E111" s="10" t="s">
        <v>77</v>
      </c>
      <c r="F111" s="1">
        <v>5015774470</v>
      </c>
      <c r="G111" s="7" t="s">
        <v>8</v>
      </c>
      <c r="H111" s="7">
        <v>172000000</v>
      </c>
      <c r="I111" s="7">
        <v>650000</v>
      </c>
      <c r="J111" s="7">
        <f>IFERROR(Table1[[#This Row],[مبلغ (ریال)]]/Table1[[#This Row],[تبدیل دلار]],"")</f>
        <v>264.61538461538464</v>
      </c>
      <c r="K111" s="8" t="s">
        <v>391</v>
      </c>
    </row>
    <row r="112" spans="1:11" ht="58.5" x14ac:dyDescent="0.2">
      <c r="A112" s="1">
        <f t="shared" si="3"/>
        <v>106</v>
      </c>
      <c r="B112" s="10" t="s">
        <v>29</v>
      </c>
      <c r="C112" s="10" t="str">
        <f>[1]!s2m(B112)</f>
        <v>2024/11/24</v>
      </c>
      <c r="D112" s="10" t="s">
        <v>31</v>
      </c>
      <c r="E112" s="10" t="s">
        <v>77</v>
      </c>
      <c r="F112" s="1">
        <v>2176204218</v>
      </c>
      <c r="G112" s="7" t="s">
        <v>8</v>
      </c>
      <c r="H112" s="7">
        <v>272000000</v>
      </c>
      <c r="I112" s="7">
        <v>650000</v>
      </c>
      <c r="J112" s="7">
        <f>IFERROR(Table1[[#This Row],[مبلغ (ریال)]]/Table1[[#This Row],[تبدیل دلار]],"")</f>
        <v>418.46153846153845</v>
      </c>
      <c r="K112" s="8" t="s">
        <v>392</v>
      </c>
    </row>
    <row r="113" spans="1:11" ht="58.5" x14ac:dyDescent="0.2">
      <c r="A113" s="1">
        <f t="shared" si="3"/>
        <v>107</v>
      </c>
      <c r="B113" s="10" t="s">
        <v>32</v>
      </c>
      <c r="C113" s="10" t="str">
        <f>[1]!s2m(B113)</f>
        <v>2024/11/26</v>
      </c>
      <c r="D113" s="10" t="s">
        <v>33</v>
      </c>
      <c r="E113" s="10" t="s">
        <v>77</v>
      </c>
      <c r="F113" s="1">
        <v>8245076594</v>
      </c>
      <c r="G113" s="7" t="s">
        <v>8</v>
      </c>
      <c r="H113" s="7">
        <v>200000000</v>
      </c>
      <c r="I113" s="7">
        <v>650000</v>
      </c>
      <c r="J113" s="7">
        <f>IFERROR(Table1[[#This Row],[مبلغ (ریال)]]/Table1[[#This Row],[تبدیل دلار]],"")</f>
        <v>307.69230769230768</v>
      </c>
      <c r="K113" s="8" t="s">
        <v>393</v>
      </c>
    </row>
    <row r="114" spans="1:11" ht="58.5" x14ac:dyDescent="0.2">
      <c r="A114" s="1">
        <f t="shared" si="3"/>
        <v>108</v>
      </c>
      <c r="B114" s="10" t="s">
        <v>32</v>
      </c>
      <c r="C114" s="10" t="str">
        <f>[1]!s2m(B114)</f>
        <v>2024/11/26</v>
      </c>
      <c r="D114" s="10" t="s">
        <v>34</v>
      </c>
      <c r="E114" s="10" t="s">
        <v>77</v>
      </c>
      <c r="F114" s="1">
        <v>12084527</v>
      </c>
      <c r="G114" s="7" t="s">
        <v>8</v>
      </c>
      <c r="H114" s="7">
        <v>200000000</v>
      </c>
      <c r="I114" s="7">
        <v>650000</v>
      </c>
      <c r="J114" s="7">
        <f>IFERROR(Table1[[#This Row],[مبلغ (ریال)]]/Table1[[#This Row],[تبدیل دلار]],"")</f>
        <v>307.69230769230768</v>
      </c>
      <c r="K114" s="8" t="s">
        <v>394</v>
      </c>
    </row>
    <row r="115" spans="1:11" ht="58.5" x14ac:dyDescent="0.2">
      <c r="A115" s="1">
        <f t="shared" si="3"/>
        <v>109</v>
      </c>
      <c r="B115" s="10" t="s">
        <v>32</v>
      </c>
      <c r="C115" s="10" t="str">
        <f>[1]!s2m(B115)</f>
        <v>2024/11/26</v>
      </c>
      <c r="D115" s="10" t="s">
        <v>35</v>
      </c>
      <c r="E115" s="10" t="s">
        <v>77</v>
      </c>
      <c r="F115" s="1">
        <v>145416961</v>
      </c>
      <c r="G115" s="7" t="s">
        <v>8</v>
      </c>
      <c r="H115" s="7">
        <v>200000000</v>
      </c>
      <c r="I115" s="7">
        <v>650000</v>
      </c>
      <c r="J115" s="7">
        <f>IFERROR(Table1[[#This Row],[مبلغ (ریال)]]/Table1[[#This Row],[تبدیل دلار]],"")</f>
        <v>307.69230769230768</v>
      </c>
      <c r="K115" s="8" t="s">
        <v>395</v>
      </c>
    </row>
    <row r="116" spans="1:11" ht="58.5" x14ac:dyDescent="0.2">
      <c r="A116" s="1">
        <f t="shared" si="3"/>
        <v>110</v>
      </c>
      <c r="B116" s="10" t="s">
        <v>32</v>
      </c>
      <c r="C116" s="10" t="str">
        <f>[1]!s2m(B116)</f>
        <v>2024/11/26</v>
      </c>
      <c r="D116" s="10" t="s">
        <v>37</v>
      </c>
      <c r="E116" s="10" t="s">
        <v>77</v>
      </c>
      <c r="F116" s="1">
        <v>233766322002</v>
      </c>
      <c r="G116" s="7" t="s">
        <v>36</v>
      </c>
      <c r="H116" s="7">
        <v>290000000</v>
      </c>
      <c r="I116" s="7">
        <v>650000</v>
      </c>
      <c r="J116" s="7">
        <f>IFERROR(Table1[[#This Row],[مبلغ (ریال)]]/Table1[[#This Row],[تبدیل دلار]],"")</f>
        <v>446.15384615384613</v>
      </c>
      <c r="K116" s="8" t="s">
        <v>396</v>
      </c>
    </row>
    <row r="117" spans="1:11" ht="58.5" x14ac:dyDescent="0.2">
      <c r="A117" s="1">
        <f t="shared" si="3"/>
        <v>111</v>
      </c>
      <c r="B117" s="10" t="s">
        <v>32</v>
      </c>
      <c r="C117" s="10" t="str">
        <f>[1]!s2m(B117)</f>
        <v>2024/11/26</v>
      </c>
      <c r="D117" s="10" t="s">
        <v>38</v>
      </c>
      <c r="E117" s="10" t="s">
        <v>77</v>
      </c>
      <c r="F117" s="1">
        <v>1346501859</v>
      </c>
      <c r="G117" s="7" t="s">
        <v>8</v>
      </c>
      <c r="H117" s="7">
        <v>300000000</v>
      </c>
      <c r="I117" s="7">
        <v>650000</v>
      </c>
      <c r="J117" s="7">
        <f>IFERROR(Table1[[#This Row],[مبلغ (ریال)]]/Table1[[#This Row],[تبدیل دلار]],"")</f>
        <v>461.53846153846155</v>
      </c>
      <c r="K117" s="8" t="s">
        <v>397</v>
      </c>
    </row>
    <row r="118" spans="1:11" ht="58.5" x14ac:dyDescent="0.2">
      <c r="A118" s="1">
        <f t="shared" si="3"/>
        <v>112</v>
      </c>
      <c r="B118" s="10" t="s">
        <v>437</v>
      </c>
      <c r="C118" s="10" t="str">
        <f>[1]!s2m(B118)</f>
        <v>2024/11/27</v>
      </c>
      <c r="D118" s="10" t="s">
        <v>438</v>
      </c>
      <c r="E118" s="10" t="s">
        <v>77</v>
      </c>
      <c r="F118" s="1">
        <v>111517340003</v>
      </c>
      <c r="G118" s="7" t="s">
        <v>36</v>
      </c>
      <c r="H118" s="7">
        <v>200000000</v>
      </c>
      <c r="I118" s="7">
        <v>650000</v>
      </c>
      <c r="J118" s="7">
        <f>IFERROR(Table1[[#This Row],[مبلغ (ریال)]]/Table1[[#This Row],[تبدیل دلار]],"")</f>
        <v>307.69230769230768</v>
      </c>
      <c r="K118" s="8" t="s">
        <v>439</v>
      </c>
    </row>
    <row r="119" spans="1:11" ht="58.5" x14ac:dyDescent="0.2">
      <c r="A119" s="1">
        <f t="shared" si="3"/>
        <v>113</v>
      </c>
      <c r="B119" s="10" t="s">
        <v>398</v>
      </c>
      <c r="C119" s="10" t="str">
        <f>[1]!s2m(B119)</f>
        <v>2024/11/30</v>
      </c>
      <c r="D119" s="10" t="s">
        <v>399</v>
      </c>
      <c r="E119" s="10" t="s">
        <v>77</v>
      </c>
      <c r="F119" s="1">
        <v>145416961</v>
      </c>
      <c r="G119" s="7" t="s">
        <v>8</v>
      </c>
      <c r="H119" s="7">
        <v>144000000</v>
      </c>
      <c r="I119" s="7">
        <v>650000</v>
      </c>
      <c r="J119" s="7">
        <f>IFERROR(Table1[[#This Row],[مبلغ (ریال)]]/Table1[[#This Row],[تبدیل دلار]],"")</f>
        <v>221.53846153846155</v>
      </c>
      <c r="K119" s="8" t="s">
        <v>402</v>
      </c>
    </row>
    <row r="120" spans="1:11" ht="58.5" x14ac:dyDescent="0.2">
      <c r="A120" s="1">
        <f t="shared" si="3"/>
        <v>114</v>
      </c>
      <c r="B120" s="10" t="s">
        <v>398</v>
      </c>
      <c r="C120" s="10" t="str">
        <f>[1]!s2m(B120)</f>
        <v>2024/11/30</v>
      </c>
      <c r="D120" s="10" t="s">
        <v>400</v>
      </c>
      <c r="E120" s="10" t="s">
        <v>77</v>
      </c>
      <c r="F120" s="1">
        <v>12084527</v>
      </c>
      <c r="G120" s="7" t="s">
        <v>8</v>
      </c>
      <c r="H120" s="7">
        <v>144000000</v>
      </c>
      <c r="I120" s="7">
        <v>650000</v>
      </c>
      <c r="J120" s="7">
        <f>IFERROR(Table1[[#This Row],[مبلغ (ریال)]]/Table1[[#This Row],[تبدیل دلار]],"")</f>
        <v>221.53846153846155</v>
      </c>
      <c r="K120" s="8" t="s">
        <v>403</v>
      </c>
    </row>
    <row r="121" spans="1:11" ht="58.5" x14ac:dyDescent="0.2">
      <c r="A121" s="1">
        <f t="shared" si="3"/>
        <v>115</v>
      </c>
      <c r="B121" s="10" t="s">
        <v>398</v>
      </c>
      <c r="C121" s="10" t="str">
        <f>[1]!s2m(B121)</f>
        <v>2024/11/30</v>
      </c>
      <c r="D121" s="10" t="s">
        <v>401</v>
      </c>
      <c r="E121" s="10" t="s">
        <v>77</v>
      </c>
      <c r="F121" s="1">
        <v>8245076594</v>
      </c>
      <c r="G121" s="7" t="s">
        <v>8</v>
      </c>
      <c r="H121" s="7">
        <v>144000000</v>
      </c>
      <c r="I121" s="7">
        <v>650000</v>
      </c>
      <c r="J121" s="7">
        <f>IFERROR(Table1[[#This Row],[مبلغ (ریال)]]/Table1[[#This Row],[تبدیل دلار]],"")</f>
        <v>221.53846153846155</v>
      </c>
      <c r="K121" s="8" t="s">
        <v>404</v>
      </c>
    </row>
    <row r="122" spans="1:11" ht="58.5" x14ac:dyDescent="0.2">
      <c r="A122" s="1">
        <f t="shared" si="3"/>
        <v>116</v>
      </c>
      <c r="B122" s="10" t="s">
        <v>440</v>
      </c>
      <c r="C122" s="10" t="str">
        <f>[1]!s2m(B122)</f>
        <v>2024/12/1</v>
      </c>
      <c r="D122" s="10" t="s">
        <v>471</v>
      </c>
      <c r="E122" s="10" t="s">
        <v>77</v>
      </c>
      <c r="F122" s="1">
        <v>4584110765</v>
      </c>
      <c r="G122" s="7" t="s">
        <v>8</v>
      </c>
      <c r="H122" s="7">
        <v>400000000</v>
      </c>
      <c r="I122" s="7">
        <v>680000</v>
      </c>
      <c r="J122" s="7">
        <f>IFERROR(Table1[[#This Row],[مبلغ (ریال)]]/Table1[[#This Row],[تبدیل دلار]],"")</f>
        <v>588.23529411764707</v>
      </c>
      <c r="K122" s="8" t="s">
        <v>442</v>
      </c>
    </row>
    <row r="123" spans="1:11" ht="58.5" x14ac:dyDescent="0.2">
      <c r="B123" s="10" t="s">
        <v>443</v>
      </c>
      <c r="C123" s="10" t="str">
        <f>[1]!s2m(B123)</f>
        <v>2024/12/2</v>
      </c>
      <c r="D123" s="8" t="s">
        <v>379</v>
      </c>
      <c r="E123" s="10" t="s">
        <v>77</v>
      </c>
      <c r="F123" s="1">
        <v>9396080411</v>
      </c>
      <c r="G123" s="7" t="s">
        <v>8</v>
      </c>
      <c r="H123" s="7">
        <v>200000000</v>
      </c>
      <c r="I123" s="7">
        <v>680000</v>
      </c>
      <c r="J123" s="7">
        <f>IFERROR(Table1[[#This Row],[مبلغ (ریال)]]/Table1[[#This Row],[تبدیل دلار]],"")</f>
        <v>294.11764705882354</v>
      </c>
      <c r="K123" s="8" t="s">
        <v>444</v>
      </c>
    </row>
    <row r="124" spans="1:11" ht="58.5" x14ac:dyDescent="0.2">
      <c r="B124" s="10" t="s">
        <v>449</v>
      </c>
      <c r="C124" s="10" t="str">
        <f>[1]!s2m(B124)</f>
        <v>2024/12/11</v>
      </c>
      <c r="D124" s="10" t="s">
        <v>450</v>
      </c>
      <c r="E124" s="10" t="s">
        <v>77</v>
      </c>
      <c r="F124" s="1" t="s">
        <v>451</v>
      </c>
      <c r="G124" s="7" t="s">
        <v>8</v>
      </c>
      <c r="H124" s="7">
        <v>53500000</v>
      </c>
      <c r="I124" s="7">
        <v>710000</v>
      </c>
      <c r="J124" s="7">
        <f>IFERROR(Table1[[#This Row],[مبلغ (ریال)]]/Table1[[#This Row],[تبدیل دلار]],"")</f>
        <v>75.352112676056336</v>
      </c>
      <c r="K124" s="8" t="s">
        <v>452</v>
      </c>
    </row>
    <row r="125" spans="1:11" ht="58.5" x14ac:dyDescent="0.2">
      <c r="B125" s="10" t="s">
        <v>453</v>
      </c>
      <c r="C125" s="10" t="str">
        <f>[1]!s2m(B125)</f>
        <v>2024/12/13</v>
      </c>
      <c r="D125" s="10" t="s">
        <v>450</v>
      </c>
      <c r="E125" s="10" t="s">
        <v>77</v>
      </c>
      <c r="F125" s="1" t="s">
        <v>451</v>
      </c>
      <c r="G125" s="7" t="s">
        <v>8</v>
      </c>
      <c r="H125" s="7">
        <v>16500000</v>
      </c>
      <c r="I125" s="7">
        <v>710000</v>
      </c>
      <c r="J125" s="7">
        <f>IFERROR(Table1[[#This Row],[مبلغ (ریال)]]/Table1[[#This Row],[تبدیل دلار]],"")</f>
        <v>23.239436619718308</v>
      </c>
      <c r="K125" s="8" t="s">
        <v>454</v>
      </c>
    </row>
    <row r="126" spans="1:11" ht="58.5" x14ac:dyDescent="0.2">
      <c r="A126" s="1">
        <f>A122+1</f>
        <v>117</v>
      </c>
      <c r="B126" s="10" t="s">
        <v>39</v>
      </c>
      <c r="C126" s="10" t="str">
        <f>[1]!s2m(B126)</f>
        <v>2024/12/14</v>
      </c>
      <c r="D126" s="10" t="s">
        <v>40</v>
      </c>
      <c r="E126" s="10" t="s">
        <v>77</v>
      </c>
      <c r="F126" s="1">
        <v>3146024859</v>
      </c>
      <c r="G126" s="7" t="s">
        <v>8</v>
      </c>
      <c r="H126" s="7">
        <v>910000000</v>
      </c>
      <c r="I126" s="7">
        <v>710000</v>
      </c>
      <c r="J126" s="7">
        <f>IFERROR(Table1[[#This Row],[مبلغ (ریال)]]/Table1[[#This Row],[تبدیل دلار]],"")</f>
        <v>1281.6901408450703</v>
      </c>
      <c r="K126" s="8" t="s">
        <v>405</v>
      </c>
    </row>
    <row r="127" spans="1:11" ht="58.5" x14ac:dyDescent="0.2">
      <c r="B127" s="10" t="s">
        <v>459</v>
      </c>
      <c r="C127" s="10" t="str">
        <f>[1]!s2m(B127)</f>
        <v>2024/12/24</v>
      </c>
      <c r="D127" s="8" t="s">
        <v>460</v>
      </c>
      <c r="E127" s="10" t="s">
        <v>77</v>
      </c>
      <c r="H127" s="7">
        <v>410000000</v>
      </c>
      <c r="I127" s="7">
        <v>750000</v>
      </c>
      <c r="J127" s="7">
        <f>IFERROR(Table1[[#This Row],[مبلغ (ریال)]]/Table1[[#This Row],[تبدیل دلار]],"")</f>
        <v>546.66666666666663</v>
      </c>
      <c r="K127" s="8"/>
    </row>
    <row r="128" spans="1:11" ht="58.5" x14ac:dyDescent="0.2">
      <c r="A128" s="1">
        <f>A126+1</f>
        <v>118</v>
      </c>
      <c r="B128" s="10" t="s">
        <v>41</v>
      </c>
      <c r="C128" s="10" t="str">
        <f>[1]!s2m(B128)</f>
        <v>2025/1/15</v>
      </c>
      <c r="D128" s="10" t="s">
        <v>43</v>
      </c>
      <c r="E128" s="10" t="s">
        <v>77</v>
      </c>
      <c r="F128" s="1">
        <v>8912129055</v>
      </c>
      <c r="G128" s="7" t="s">
        <v>8</v>
      </c>
      <c r="H128" s="7">
        <v>330000000</v>
      </c>
      <c r="I128" s="7">
        <v>790000</v>
      </c>
      <c r="J128" s="7">
        <f>IFERROR(Table1[[#This Row],[مبلغ (ریال)]]/Table1[[#This Row],[تبدیل دلار]],"")</f>
        <v>417.72151898734177</v>
      </c>
      <c r="K128" s="8" t="s">
        <v>406</v>
      </c>
    </row>
    <row r="129" spans="1:11" ht="58.5" x14ac:dyDescent="0.2">
      <c r="A129" s="1">
        <f t="shared" si="3"/>
        <v>119</v>
      </c>
      <c r="B129" s="10" t="s">
        <v>41</v>
      </c>
      <c r="C129" s="10" t="str">
        <f>[1]!s2m(B129)</f>
        <v>2025/1/15</v>
      </c>
      <c r="D129" s="10" t="s">
        <v>44</v>
      </c>
      <c r="E129" s="10" t="s">
        <v>77</v>
      </c>
      <c r="F129" s="1">
        <v>8611608025</v>
      </c>
      <c r="G129" s="7" t="s">
        <v>8</v>
      </c>
      <c r="H129" s="7">
        <v>360000000</v>
      </c>
      <c r="I129" s="7">
        <v>790000</v>
      </c>
      <c r="J129" s="7">
        <f>IFERROR(Table1[[#This Row],[مبلغ (ریال)]]/Table1[[#This Row],[تبدیل دلار]],"")</f>
        <v>455.69620253164555</v>
      </c>
      <c r="K129" s="8" t="s">
        <v>407</v>
      </c>
    </row>
    <row r="130" spans="1:11" ht="58.5" x14ac:dyDescent="0.2">
      <c r="A130" s="1">
        <f t="shared" si="3"/>
        <v>120</v>
      </c>
      <c r="B130" s="10" t="s">
        <v>41</v>
      </c>
      <c r="C130" s="10" t="str">
        <f>[1]!s2m(B130)</f>
        <v>2025/1/15</v>
      </c>
      <c r="D130" s="10" t="s">
        <v>45</v>
      </c>
      <c r="E130" s="10" t="s">
        <v>77</v>
      </c>
      <c r="F130" s="1">
        <v>5574024460</v>
      </c>
      <c r="G130" s="7" t="s">
        <v>8</v>
      </c>
      <c r="H130" s="7">
        <v>330000000</v>
      </c>
      <c r="I130" s="7">
        <v>790000</v>
      </c>
      <c r="J130" s="7">
        <f>IFERROR(Table1[[#This Row],[مبلغ (ریال)]]/Table1[[#This Row],[تبدیل دلار]],"")</f>
        <v>417.72151898734177</v>
      </c>
      <c r="K130" s="8" t="s">
        <v>408</v>
      </c>
    </row>
    <row r="131" spans="1:11" ht="58.5" x14ac:dyDescent="0.2">
      <c r="A131" s="1">
        <f t="shared" si="3"/>
        <v>121</v>
      </c>
      <c r="B131" s="10" t="s">
        <v>41</v>
      </c>
      <c r="C131" s="10" t="str">
        <f>[1]!s2m(B131)</f>
        <v>2025/1/15</v>
      </c>
      <c r="D131" s="10" t="s">
        <v>46</v>
      </c>
      <c r="E131" s="10" t="s">
        <v>77</v>
      </c>
      <c r="F131" s="1">
        <v>9612700335</v>
      </c>
      <c r="G131" s="7" t="s">
        <v>8</v>
      </c>
      <c r="H131" s="7">
        <v>245000000</v>
      </c>
      <c r="I131" s="7">
        <v>790000</v>
      </c>
      <c r="J131" s="7">
        <f>IFERROR(Table1[[#This Row],[مبلغ (ریال)]]/Table1[[#This Row],[تبدیل دلار]],"")</f>
        <v>310.12658227848101</v>
      </c>
      <c r="K131" s="8" t="s">
        <v>409</v>
      </c>
    </row>
    <row r="132" spans="1:11" ht="58.5" x14ac:dyDescent="0.2">
      <c r="A132" s="1">
        <f t="shared" si="3"/>
        <v>122</v>
      </c>
      <c r="B132" s="10" t="s">
        <v>41</v>
      </c>
      <c r="C132" s="10" t="str">
        <f>[1]!s2m(B132)</f>
        <v>2025/1/15</v>
      </c>
      <c r="D132" s="10" t="s">
        <v>47</v>
      </c>
      <c r="E132" s="10" t="s">
        <v>77</v>
      </c>
      <c r="F132" s="1">
        <v>9504222665</v>
      </c>
      <c r="G132" s="7" t="s">
        <v>8</v>
      </c>
      <c r="H132" s="7">
        <v>245000000</v>
      </c>
      <c r="I132" s="7">
        <v>790000</v>
      </c>
      <c r="J132" s="7">
        <f>IFERROR(Table1[[#This Row],[مبلغ (ریال)]]/Table1[[#This Row],[تبدیل دلار]],"")</f>
        <v>310.12658227848101</v>
      </c>
      <c r="K132" s="8" t="s">
        <v>410</v>
      </c>
    </row>
    <row r="133" spans="1:11" ht="58.5" x14ac:dyDescent="0.2">
      <c r="A133" s="1">
        <f t="shared" si="3"/>
        <v>123</v>
      </c>
      <c r="B133" s="10" t="s">
        <v>41</v>
      </c>
      <c r="C133" s="10" t="str">
        <f>[1]!s2m(B133)</f>
        <v>2025/1/15</v>
      </c>
      <c r="D133" s="10" t="s">
        <v>48</v>
      </c>
      <c r="E133" s="10" t="s">
        <v>77</v>
      </c>
      <c r="F133" s="1">
        <v>153490346</v>
      </c>
      <c r="G133" s="7" t="s">
        <v>8</v>
      </c>
      <c r="H133" s="7">
        <v>230000000</v>
      </c>
      <c r="I133" s="7">
        <v>790000</v>
      </c>
      <c r="J133" s="7">
        <f>IFERROR(Table1[[#This Row],[مبلغ (ریال)]]/Table1[[#This Row],[تبدیل دلار]],"")</f>
        <v>291.13924050632909</v>
      </c>
      <c r="K133" s="8" t="s">
        <v>411</v>
      </c>
    </row>
    <row r="134" spans="1:11" ht="58.5" x14ac:dyDescent="0.2">
      <c r="A134" s="1">
        <f t="shared" si="3"/>
        <v>124</v>
      </c>
      <c r="B134" s="10" t="s">
        <v>42</v>
      </c>
      <c r="C134" s="10" t="str">
        <f>[1]!s2m(B134)</f>
        <v>2025/1/16</v>
      </c>
      <c r="D134" s="10" t="s">
        <v>49</v>
      </c>
      <c r="E134" s="10" t="s">
        <v>77</v>
      </c>
      <c r="F134" s="1">
        <v>5436494088</v>
      </c>
      <c r="G134" s="7" t="s">
        <v>8</v>
      </c>
      <c r="H134" s="7">
        <v>330000000</v>
      </c>
      <c r="I134" s="7">
        <v>790000</v>
      </c>
      <c r="J134" s="7">
        <f>IFERROR(Table1[[#This Row],[مبلغ (ریال)]]/Table1[[#This Row],[تبدیل دلار]],"")</f>
        <v>417.72151898734177</v>
      </c>
      <c r="K134" s="8" t="s">
        <v>412</v>
      </c>
    </row>
    <row r="135" spans="1:11" ht="58.5" x14ac:dyDescent="0.2">
      <c r="B135" s="10" t="s">
        <v>42</v>
      </c>
      <c r="C135" s="10" t="str">
        <f>[1]!s2m(B135)</f>
        <v>2025/1/16</v>
      </c>
      <c r="D135" s="10" t="s">
        <v>450</v>
      </c>
      <c r="E135" s="10" t="s">
        <v>77</v>
      </c>
      <c r="F135" s="1" t="s">
        <v>461</v>
      </c>
      <c r="G135" s="7" t="s">
        <v>462</v>
      </c>
      <c r="H135" s="7">
        <v>50500000</v>
      </c>
      <c r="I135" s="7">
        <v>790000</v>
      </c>
      <c r="J135" s="7">
        <f>IFERROR(Table1[[#This Row],[مبلغ (ریال)]]/Table1[[#This Row],[تبدیل دلار]],"")</f>
        <v>63.924050632911396</v>
      </c>
      <c r="K135" s="8" t="s">
        <v>463</v>
      </c>
    </row>
    <row r="136" spans="1:11" ht="58.5" x14ac:dyDescent="0.2">
      <c r="B136" s="10" t="s">
        <v>464</v>
      </c>
      <c r="C136" s="10" t="str">
        <f>[1]!s2m(B136)</f>
        <v>2025/1/19</v>
      </c>
      <c r="D136" s="10" t="s">
        <v>367</v>
      </c>
      <c r="E136" s="10" t="s">
        <v>77</v>
      </c>
      <c r="F136" s="1">
        <v>3160803285</v>
      </c>
      <c r="G136" s="7" t="s">
        <v>8</v>
      </c>
      <c r="H136" s="7">
        <v>325000000</v>
      </c>
      <c r="I136" s="7">
        <v>790000</v>
      </c>
      <c r="J136" s="7">
        <f>IFERROR(Table1[[#This Row],[مبلغ (ریال)]]/Table1[[#This Row],[تبدیل دلار]],"")</f>
        <v>411.39240506329116</v>
      </c>
      <c r="K136" s="8" t="s">
        <v>465</v>
      </c>
    </row>
    <row r="137" spans="1:11" ht="58.5" x14ac:dyDescent="0.2">
      <c r="B137" s="10" t="s">
        <v>464</v>
      </c>
      <c r="C137" s="10" t="str">
        <f>[1]!s2m(B137)</f>
        <v>2025/1/19</v>
      </c>
      <c r="D137" s="10" t="s">
        <v>450</v>
      </c>
      <c r="E137" s="10" t="s">
        <v>77</v>
      </c>
      <c r="F137" s="1" t="s">
        <v>461</v>
      </c>
      <c r="G137" s="7" t="s">
        <v>462</v>
      </c>
      <c r="H137" s="7">
        <v>15500000</v>
      </c>
      <c r="I137" s="7">
        <v>790000</v>
      </c>
      <c r="J137" s="7">
        <f>IFERROR(Table1[[#This Row],[مبلغ (ریال)]]/Table1[[#This Row],[تبدیل دلار]],"")</f>
        <v>19.620253164556964</v>
      </c>
      <c r="K137" s="8" t="s">
        <v>466</v>
      </c>
    </row>
    <row r="138" spans="1:11" ht="58.5" x14ac:dyDescent="0.2">
      <c r="B138" s="10" t="s">
        <v>467</v>
      </c>
      <c r="C138" s="10" t="str">
        <f>[1]!s2m(B138)</f>
        <v>2025/1/28</v>
      </c>
      <c r="D138" s="10" t="s">
        <v>450</v>
      </c>
      <c r="E138" s="10" t="s">
        <v>77</v>
      </c>
      <c r="F138" s="1" t="s">
        <v>461</v>
      </c>
      <c r="G138" s="7" t="s">
        <v>462</v>
      </c>
      <c r="H138" s="7">
        <v>70000000</v>
      </c>
      <c r="I138" s="7">
        <v>790000</v>
      </c>
      <c r="J138" s="7">
        <f>IFERROR(Table1[[#This Row],[مبلغ (ریال)]]/Table1[[#This Row],[تبدیل دلار]],"")</f>
        <v>88.607594936708864</v>
      </c>
      <c r="K138" s="8" t="s">
        <v>468</v>
      </c>
    </row>
    <row r="139" spans="1:11" ht="58.5" x14ac:dyDescent="0.2">
      <c r="B139" s="10" t="s">
        <v>469</v>
      </c>
      <c r="C139" s="10" t="str">
        <f>[1]!s2m(B139)</f>
        <v>2025/2/3</v>
      </c>
      <c r="D139" s="8" t="s">
        <v>116</v>
      </c>
      <c r="E139" s="8" t="s">
        <v>77</v>
      </c>
      <c r="F139" s="1" t="s">
        <v>117</v>
      </c>
      <c r="G139" s="7" t="s">
        <v>36</v>
      </c>
      <c r="H139" s="7">
        <v>70000000</v>
      </c>
      <c r="I139" s="7">
        <v>820000</v>
      </c>
      <c r="J139" s="7">
        <f>IFERROR(Table1[[#This Row],[مبلغ (ریال)]]/Table1[[#This Row],[تبدیل دلار]],"")</f>
        <v>85.365853658536579</v>
      </c>
      <c r="K139" s="8" t="s">
        <v>470</v>
      </c>
    </row>
    <row r="140" spans="1:11" ht="58.5" x14ac:dyDescent="0.2">
      <c r="A140" s="1">
        <f>A134+1</f>
        <v>125</v>
      </c>
      <c r="B140" s="10" t="s">
        <v>50</v>
      </c>
      <c r="C140" s="10" t="str">
        <f>[1]!s2m(B140)</f>
        <v>2025/2/4</v>
      </c>
      <c r="D140" s="10" t="s">
        <v>51</v>
      </c>
      <c r="E140" s="10" t="s">
        <v>77</v>
      </c>
      <c r="F140" s="1">
        <v>8603517893</v>
      </c>
      <c r="G140" s="7" t="s">
        <v>8</v>
      </c>
      <c r="H140" s="7">
        <v>180000000</v>
      </c>
      <c r="I140" s="7">
        <v>820000</v>
      </c>
      <c r="J140" s="7">
        <f>IFERROR(Table1[[#This Row],[مبلغ (ریال)]]/Table1[[#This Row],[تبدیل دلار]],"")</f>
        <v>219.51219512195121</v>
      </c>
      <c r="K140" s="8" t="s">
        <v>413</v>
      </c>
    </row>
    <row r="141" spans="1:11" ht="58.5" x14ac:dyDescent="0.2">
      <c r="A141" s="1">
        <f t="shared" si="3"/>
        <v>126</v>
      </c>
      <c r="B141" s="10" t="s">
        <v>50</v>
      </c>
      <c r="C141" s="10" t="str">
        <f>[1]!s2m(B141)</f>
        <v>2025/2/4</v>
      </c>
      <c r="D141" s="10" t="s">
        <v>52</v>
      </c>
      <c r="E141" s="10" t="s">
        <v>77</v>
      </c>
      <c r="F141" s="1">
        <v>9529933854</v>
      </c>
      <c r="G141" s="7" t="s">
        <v>8</v>
      </c>
      <c r="H141" s="7">
        <v>220000000</v>
      </c>
      <c r="I141" s="7">
        <v>820000</v>
      </c>
      <c r="J141" s="7">
        <f>IFERROR(Table1[[#This Row],[مبلغ (ریال)]]/Table1[[#This Row],[تبدیل دلار]],"")</f>
        <v>268.29268292682929</v>
      </c>
      <c r="K141" s="8" t="s">
        <v>413</v>
      </c>
    </row>
    <row r="142" spans="1:11" ht="58.5" x14ac:dyDescent="0.2">
      <c r="A142" s="1">
        <f t="shared" si="3"/>
        <v>127</v>
      </c>
      <c r="B142" s="10" t="s">
        <v>50</v>
      </c>
      <c r="C142" s="10" t="str">
        <f>[1]!s2m(B142)</f>
        <v>2025/2/4</v>
      </c>
      <c r="D142" s="10" t="s">
        <v>53</v>
      </c>
      <c r="E142" s="10" t="s">
        <v>77</v>
      </c>
      <c r="F142" s="1">
        <v>4452239565</v>
      </c>
      <c r="G142" s="7" t="s">
        <v>8</v>
      </c>
      <c r="H142" s="7">
        <v>220000000</v>
      </c>
      <c r="I142" s="7">
        <v>820000</v>
      </c>
      <c r="J142" s="7">
        <f>IFERROR(Table1[[#This Row],[مبلغ (ریال)]]/Table1[[#This Row],[تبدیل دلار]],"")</f>
        <v>268.29268292682929</v>
      </c>
      <c r="K142" s="8" t="s">
        <v>414</v>
      </c>
    </row>
    <row r="143" spans="1:11" ht="58.5" x14ac:dyDescent="0.2">
      <c r="B143" s="10" t="s">
        <v>515</v>
      </c>
      <c r="C143" s="10" t="str">
        <f>[1]!s2m(B143)</f>
        <v>2025/2/10</v>
      </c>
      <c r="D143" s="8" t="s">
        <v>379</v>
      </c>
      <c r="E143" s="10" t="s">
        <v>77</v>
      </c>
      <c r="F143" s="1">
        <v>9396080411</v>
      </c>
      <c r="G143" s="1">
        <v>9396080411</v>
      </c>
      <c r="H143" s="7">
        <v>200000000</v>
      </c>
      <c r="I143" s="7">
        <v>860000</v>
      </c>
      <c r="J143" s="7">
        <f>IFERROR(Table1[[#This Row],[مبلغ (ریال)]]/Table1[[#This Row],[تبدیل دلار]],"")</f>
        <v>232.55813953488371</v>
      </c>
      <c r="K143" s="8" t="s">
        <v>516</v>
      </c>
    </row>
    <row r="144" spans="1:11" ht="58.5" x14ac:dyDescent="0.2">
      <c r="B144" s="10" t="s">
        <v>472</v>
      </c>
      <c r="C144" s="10" t="str">
        <f>[1]!s2m(B144)</f>
        <v>2025/2/17</v>
      </c>
      <c r="D144" s="10" t="s">
        <v>482</v>
      </c>
      <c r="E144" s="10" t="s">
        <v>77</v>
      </c>
      <c r="F144" s="1">
        <v>4464697212</v>
      </c>
      <c r="G144" s="7" t="s">
        <v>8</v>
      </c>
      <c r="H144" s="7">
        <v>400000000</v>
      </c>
      <c r="I144" s="7">
        <v>890000</v>
      </c>
      <c r="J144" s="7">
        <f>IFERROR(Table1[[#This Row],[مبلغ (ریال)]]/Table1[[#This Row],[تبدیل دلار]],"")</f>
        <v>449.43820224719099</v>
      </c>
      <c r="K144" s="8" t="s">
        <v>473</v>
      </c>
    </row>
    <row r="145" spans="1:11" ht="58.5" x14ac:dyDescent="0.2">
      <c r="B145" s="10" t="s">
        <v>474</v>
      </c>
      <c r="C145" s="10" t="str">
        <f>[1]!s2m(B145)</f>
        <v>2025/2/19</v>
      </c>
      <c r="D145" s="10" t="s">
        <v>450</v>
      </c>
      <c r="E145" s="10" t="s">
        <v>77</v>
      </c>
      <c r="F145" s="1" t="s">
        <v>461</v>
      </c>
      <c r="G145" s="7" t="s">
        <v>462</v>
      </c>
      <c r="H145" s="7">
        <v>15500000</v>
      </c>
      <c r="I145" s="7">
        <v>890000</v>
      </c>
      <c r="J145" s="7">
        <f>IFERROR(Table1[[#This Row],[مبلغ (ریال)]]/Table1[[#This Row],[تبدیل دلار]],"")</f>
        <v>17.415730337078653</v>
      </c>
      <c r="K145" s="8" t="s">
        <v>475</v>
      </c>
    </row>
    <row r="146" spans="1:11" ht="58.5" x14ac:dyDescent="0.2">
      <c r="B146" s="10" t="s">
        <v>481</v>
      </c>
      <c r="C146" s="10" t="str">
        <f>[1]!s2m(B146)</f>
        <v>2025/2/23</v>
      </c>
      <c r="D146" s="10" t="s">
        <v>482</v>
      </c>
      <c r="E146" s="10" t="s">
        <v>77</v>
      </c>
      <c r="F146" s="1">
        <v>4464697212</v>
      </c>
      <c r="G146" s="7" t="s">
        <v>8</v>
      </c>
      <c r="H146" s="7">
        <v>400000000</v>
      </c>
      <c r="I146" s="7">
        <v>900000</v>
      </c>
      <c r="J146" s="7">
        <f>IFERROR(Table1[[#This Row],[مبلغ (ریال)]]/Table1[[#This Row],[تبدیل دلار]],"")</f>
        <v>444.44444444444446</v>
      </c>
      <c r="K146" s="8" t="s">
        <v>483</v>
      </c>
    </row>
    <row r="147" spans="1:11" ht="58.5" x14ac:dyDescent="0.2">
      <c r="A147" s="1">
        <f>A142+1</f>
        <v>128</v>
      </c>
      <c r="B147" s="10" t="s">
        <v>54</v>
      </c>
      <c r="C147" s="10" t="str">
        <f>[1]!s2m(B147)</f>
        <v>2025/2/27</v>
      </c>
      <c r="D147" s="10" t="s">
        <v>55</v>
      </c>
      <c r="E147" s="10" t="s">
        <v>77</v>
      </c>
      <c r="F147" s="1">
        <v>4802797960</v>
      </c>
      <c r="G147" s="7" t="s">
        <v>8</v>
      </c>
      <c r="H147" s="7">
        <v>290000000</v>
      </c>
      <c r="I147" s="7">
        <v>900000</v>
      </c>
      <c r="J147" s="7">
        <f>IFERROR(Table1[[#This Row],[مبلغ (ریال)]]/Table1[[#This Row],[تبدیل دلار]],"")</f>
        <v>322.22222222222223</v>
      </c>
      <c r="K147" s="8" t="s">
        <v>416</v>
      </c>
    </row>
    <row r="148" spans="1:11" ht="58.5" x14ac:dyDescent="0.2">
      <c r="A148" s="1">
        <f t="shared" si="3"/>
        <v>129</v>
      </c>
      <c r="B148" s="10" t="s">
        <v>54</v>
      </c>
      <c r="C148" s="10" t="str">
        <f>[1]!s2m(B148)</f>
        <v>2025/2/27</v>
      </c>
      <c r="D148" s="10" t="s">
        <v>56</v>
      </c>
      <c r="E148" s="10" t="s">
        <v>77</v>
      </c>
      <c r="F148" s="1">
        <v>9355977647</v>
      </c>
      <c r="G148" s="7" t="s">
        <v>8</v>
      </c>
      <c r="H148" s="7">
        <v>180000000</v>
      </c>
      <c r="I148" s="7">
        <v>900000</v>
      </c>
      <c r="J148" s="7">
        <f>IFERROR(Table1[[#This Row],[مبلغ (ریال)]]/Table1[[#This Row],[تبدیل دلار]],"")</f>
        <v>200</v>
      </c>
      <c r="K148" s="8" t="s">
        <v>415</v>
      </c>
    </row>
    <row r="149" spans="1:11" ht="58.5" x14ac:dyDescent="0.2">
      <c r="A149" s="1">
        <f t="shared" si="3"/>
        <v>130</v>
      </c>
      <c r="B149" s="10" t="s">
        <v>417</v>
      </c>
      <c r="C149" s="10" t="str">
        <f>[1]!s2m(B149)</f>
        <v>2025/3/1</v>
      </c>
      <c r="D149" s="10" t="s">
        <v>418</v>
      </c>
      <c r="E149" s="10" t="s">
        <v>77</v>
      </c>
      <c r="F149" s="1">
        <v>4442657913</v>
      </c>
      <c r="G149" s="7" t="s">
        <v>8</v>
      </c>
      <c r="H149" s="7">
        <v>230000000</v>
      </c>
      <c r="I149" s="7">
        <v>900000</v>
      </c>
      <c r="J149" s="7">
        <f>IFERROR(Table1[[#This Row],[مبلغ (ریال)]]/Table1[[#This Row],[تبدیل دلار]],"")</f>
        <v>255.55555555555554</v>
      </c>
      <c r="K149" s="8" t="s">
        <v>419</v>
      </c>
    </row>
    <row r="150" spans="1:11" ht="39" x14ac:dyDescent="0.2">
      <c r="B150" s="10" t="s">
        <v>490</v>
      </c>
      <c r="C150" s="10" t="str">
        <f>[1]!s2m(B150)</f>
        <v>2025/3/18</v>
      </c>
      <c r="D150" s="8" t="s">
        <v>491</v>
      </c>
      <c r="E150" s="10" t="s">
        <v>479</v>
      </c>
      <c r="F150" s="1" t="s">
        <v>492</v>
      </c>
      <c r="G150" s="7" t="s">
        <v>130</v>
      </c>
      <c r="H150" s="7">
        <v>100000000</v>
      </c>
      <c r="I150" s="7">
        <v>900000</v>
      </c>
      <c r="J150" s="7">
        <f>IFERROR(Table1[[#This Row],[مبلغ (ریال)]]/Table1[[#This Row],[تبدیل دلار]],"")</f>
        <v>111.11111111111111</v>
      </c>
      <c r="K150" s="10" t="s">
        <v>493</v>
      </c>
    </row>
    <row r="151" spans="1:11" ht="39" x14ac:dyDescent="0.2">
      <c r="B151" s="10" t="s">
        <v>494</v>
      </c>
      <c r="C151" s="10" t="str">
        <f>[1]!s2m(B151)</f>
        <v>2025/4/7</v>
      </c>
      <c r="D151" s="10" t="s">
        <v>450</v>
      </c>
      <c r="E151" s="10" t="s">
        <v>479</v>
      </c>
      <c r="F151" s="1" t="s">
        <v>495</v>
      </c>
      <c r="G151" s="7" t="s">
        <v>447</v>
      </c>
      <c r="H151" s="7">
        <v>52500000</v>
      </c>
      <c r="I151" s="7">
        <v>950000</v>
      </c>
      <c r="J151" s="7">
        <f>IFERROR(Table1[[#This Row],[مبلغ (ریال)]]/Table1[[#This Row],[تبدیل دلار]],"")</f>
        <v>55.263157894736842</v>
      </c>
      <c r="K151" s="10" t="s">
        <v>496</v>
      </c>
    </row>
    <row r="152" spans="1:11" ht="58.5" x14ac:dyDescent="0.2">
      <c r="A152" s="1">
        <f>A149+1</f>
        <v>131</v>
      </c>
      <c r="B152" s="10" t="s">
        <v>59</v>
      </c>
      <c r="C152" s="10" t="str">
        <f>[1]!s2m(B152)</f>
        <v>2025/4/20</v>
      </c>
      <c r="D152" s="10" t="s">
        <v>58</v>
      </c>
      <c r="E152" s="10" t="s">
        <v>77</v>
      </c>
      <c r="F152" s="1">
        <v>777888159489701</v>
      </c>
      <c r="G152" s="7" t="s">
        <v>57</v>
      </c>
      <c r="H152" s="7">
        <v>300000000</v>
      </c>
      <c r="I152" s="7">
        <v>950000</v>
      </c>
      <c r="J152" s="7">
        <f>IFERROR(Table1[[#This Row],[مبلغ (ریال)]]/Table1[[#This Row],[تبدیل دلار]],"")</f>
        <v>315.78947368421052</v>
      </c>
      <c r="K152" s="10" t="s">
        <v>420</v>
      </c>
    </row>
    <row r="153" spans="1:11" ht="39" x14ac:dyDescent="0.2">
      <c r="B153" s="10" t="s">
        <v>497</v>
      </c>
      <c r="C153" s="10" t="str">
        <f>[1]!s2m(B153)</f>
        <v>2025/4/28</v>
      </c>
      <c r="D153" s="10" t="s">
        <v>450</v>
      </c>
      <c r="E153" s="10" t="s">
        <v>479</v>
      </c>
      <c r="F153" s="1" t="s">
        <v>451</v>
      </c>
      <c r="G153" s="7" t="s">
        <v>239</v>
      </c>
      <c r="H153" s="7">
        <v>84000000</v>
      </c>
      <c r="I153" s="7">
        <v>950000</v>
      </c>
      <c r="J153" s="7">
        <f>IFERROR(Table1[[#This Row],[مبلغ (ریال)]]/Table1[[#This Row],[تبدیل دلار]],"")</f>
        <v>88.421052631578945</v>
      </c>
      <c r="K153" s="10" t="s">
        <v>498</v>
      </c>
    </row>
    <row r="154" spans="1:11" ht="58.5" x14ac:dyDescent="0.2">
      <c r="A154" s="1">
        <f>A152+1</f>
        <v>132</v>
      </c>
      <c r="B154" s="10" t="s">
        <v>60</v>
      </c>
      <c r="C154" s="10" t="str">
        <f>[1]!s2m(B154)</f>
        <v>2025/5/6</v>
      </c>
      <c r="D154" s="10" t="s">
        <v>61</v>
      </c>
      <c r="E154" s="10" t="s">
        <v>430</v>
      </c>
      <c r="F154" s="1">
        <v>8622866408</v>
      </c>
      <c r="G154" s="7" t="s">
        <v>8</v>
      </c>
      <c r="H154" s="7">
        <v>200000000</v>
      </c>
      <c r="I154" s="7">
        <v>830000</v>
      </c>
      <c r="J154" s="7">
        <f>IFERROR(Table1[[#This Row],[مبلغ (ریال)]]/Table1[[#This Row],[تبدیل دلار]],"")</f>
        <v>240.96385542168676</v>
      </c>
      <c r="K154" s="10" t="s">
        <v>421</v>
      </c>
    </row>
    <row r="155" spans="1:11" ht="58.5" x14ac:dyDescent="0.2">
      <c r="A155" s="1">
        <f t="shared" si="3"/>
        <v>133</v>
      </c>
      <c r="B155" s="10" t="s">
        <v>60</v>
      </c>
      <c r="C155" s="10" t="str">
        <f>[1]!s2m(B155)</f>
        <v>2025/5/6</v>
      </c>
      <c r="D155" s="10" t="s">
        <v>62</v>
      </c>
      <c r="E155" s="10" t="s">
        <v>430</v>
      </c>
      <c r="F155" s="1">
        <v>9567730623</v>
      </c>
      <c r="G155" s="7" t="s">
        <v>8</v>
      </c>
      <c r="H155" s="7">
        <v>276000000</v>
      </c>
      <c r="I155" s="7">
        <v>830000</v>
      </c>
      <c r="J155" s="7">
        <f>IFERROR(Table1[[#This Row],[مبلغ (ریال)]]/Table1[[#This Row],[تبدیل دلار]],"")</f>
        <v>332.53012048192772</v>
      </c>
      <c r="K155" s="10" t="s">
        <v>422</v>
      </c>
    </row>
    <row r="156" spans="1:11" ht="58.5" x14ac:dyDescent="0.2">
      <c r="B156" s="10" t="s">
        <v>499</v>
      </c>
      <c r="C156" s="10" t="str">
        <f>[1]!s2m(B156)</f>
        <v>2025/5/8</v>
      </c>
      <c r="D156" s="8" t="s">
        <v>379</v>
      </c>
      <c r="E156" s="10" t="s">
        <v>430</v>
      </c>
      <c r="F156" s="1">
        <v>9396080411</v>
      </c>
      <c r="G156" s="7" t="s">
        <v>8</v>
      </c>
      <c r="H156" s="7">
        <v>200000000</v>
      </c>
      <c r="I156" s="7">
        <v>830000</v>
      </c>
      <c r="J156" s="7">
        <f>IFERROR(Table1[[#This Row],[مبلغ (ریال)]]/Table1[[#This Row],[تبدیل دلار]],"")</f>
        <v>240.96385542168676</v>
      </c>
      <c r="K156" s="8" t="s">
        <v>500</v>
      </c>
    </row>
    <row r="157" spans="1:11" ht="58.5" x14ac:dyDescent="0.2">
      <c r="B157" s="10" t="s">
        <v>501</v>
      </c>
      <c r="C157" s="10" t="str">
        <f>[1]!s2m(B157)</f>
        <v>2025/7/21</v>
      </c>
      <c r="D157" s="8" t="s">
        <v>379</v>
      </c>
      <c r="E157" s="10" t="s">
        <v>430</v>
      </c>
      <c r="F157" s="1">
        <v>9396080411</v>
      </c>
      <c r="G157" s="7" t="s">
        <v>8</v>
      </c>
      <c r="H157" s="7">
        <v>50000000</v>
      </c>
      <c r="I157" s="7">
        <v>850000</v>
      </c>
      <c r="J157" s="7">
        <f>IFERROR(Table1[[#This Row],[مبلغ (ریال)]]/Table1[[#This Row],[تبدیل دلار]],"")</f>
        <v>58.823529411764703</v>
      </c>
      <c r="K157" s="8" t="s">
        <v>502</v>
      </c>
    </row>
    <row r="158" spans="1:11" ht="58.5" x14ac:dyDescent="0.2">
      <c r="B158" s="10" t="s">
        <v>503</v>
      </c>
      <c r="C158" s="10" t="str">
        <f>[1]!s2m(B158)</f>
        <v>2025/9/19</v>
      </c>
      <c r="D158" s="8" t="s">
        <v>379</v>
      </c>
      <c r="E158" s="10" t="s">
        <v>77</v>
      </c>
      <c r="F158" s="1">
        <v>9396080411</v>
      </c>
      <c r="G158" s="7" t="s">
        <v>8</v>
      </c>
      <c r="H158" s="7">
        <v>257000000</v>
      </c>
      <c r="I158" s="7">
        <v>950000</v>
      </c>
      <c r="J158" s="7">
        <f>IFERROR(Table1[[#This Row],[مبلغ (ریال)]]/Table1[[#This Row],[تبدیل دلار]],"")</f>
        <v>270.5263157894737</v>
      </c>
      <c r="K158" s="8" t="s">
        <v>504</v>
      </c>
    </row>
    <row r="159" spans="1:11" ht="58.5" x14ac:dyDescent="0.2">
      <c r="B159" s="10" t="s">
        <v>505</v>
      </c>
      <c r="C159" s="10" t="str">
        <f>[1]!s2m(B159)</f>
        <v>2025/10/19</v>
      </c>
      <c r="D159" s="8" t="s">
        <v>379</v>
      </c>
      <c r="E159" s="10" t="s">
        <v>77</v>
      </c>
      <c r="F159" s="1">
        <v>9396080411</v>
      </c>
      <c r="G159" s="7" t="s">
        <v>8</v>
      </c>
      <c r="H159" s="7">
        <v>300000000</v>
      </c>
      <c r="I159" s="7">
        <v>1090000</v>
      </c>
      <c r="J159" s="7">
        <f>IFERROR(Table1[[#This Row],[مبلغ (ریال)]]/Table1[[#This Row],[تبدیل دلار]],"")</f>
        <v>275.22935779816515</v>
      </c>
      <c r="K159" s="8" t="s">
        <v>506</v>
      </c>
    </row>
    <row r="160" spans="1:11" ht="58.5" x14ac:dyDescent="0.2">
      <c r="B160" s="10" t="s">
        <v>505</v>
      </c>
      <c r="C160" s="10" t="str">
        <f>[1]!s2m(B160)</f>
        <v>2025/10/19</v>
      </c>
      <c r="D160" s="8" t="s">
        <v>507</v>
      </c>
      <c r="E160" s="10" t="s">
        <v>430</v>
      </c>
      <c r="F160" s="1">
        <v>4897512357</v>
      </c>
      <c r="G160" s="7" t="s">
        <v>130</v>
      </c>
      <c r="H160" s="7">
        <v>100000000</v>
      </c>
      <c r="I160" s="7">
        <v>1090000</v>
      </c>
      <c r="J160" s="7">
        <f>IFERROR(Table1[[#This Row],[مبلغ (ریال)]]/Table1[[#This Row],[تبدیل دلار]],"")</f>
        <v>91.743119266055047</v>
      </c>
      <c r="K160" s="8" t="s">
        <v>508</v>
      </c>
    </row>
    <row r="161" spans="1:11" x14ac:dyDescent="0.2">
      <c r="B161" s="10"/>
      <c r="C161" s="10"/>
      <c r="D161" s="10"/>
      <c r="E161" s="10"/>
      <c r="H161" s="7"/>
      <c r="I161" s="7"/>
      <c r="J161" s="7">
        <f>SUM(Table1[مبلغ به دلار])</f>
        <v>108422.86024245563</v>
      </c>
      <c r="K161" s="10"/>
    </row>
    <row r="164" spans="1:11" ht="20.25" thickBot="1" x14ac:dyDescent="0.25">
      <c r="A164" s="4" t="s">
        <v>0</v>
      </c>
      <c r="B164" s="11" t="s">
        <v>67</v>
      </c>
      <c r="C164" s="11" t="s">
        <v>68</v>
      </c>
      <c r="D164" s="11" t="s">
        <v>1</v>
      </c>
      <c r="E164" s="11" t="s">
        <v>7</v>
      </c>
      <c r="F164" s="11" t="s">
        <v>4</v>
      </c>
      <c r="G164" s="11" t="s">
        <v>6</v>
      </c>
      <c r="H164" s="12" t="s">
        <v>9</v>
      </c>
      <c r="I164" s="12" t="s">
        <v>81</v>
      </c>
      <c r="J164" s="12" t="s">
        <v>82</v>
      </c>
      <c r="K164" s="13" t="s">
        <v>2</v>
      </c>
    </row>
    <row r="165" spans="1:11" ht="39" x14ac:dyDescent="0.2">
      <c r="A165" s="5">
        <v>1</v>
      </c>
      <c r="B165" s="14" t="s">
        <v>291</v>
      </c>
      <c r="C165" s="14" t="str">
        <f>[1]!s2m(B165)</f>
        <v>2023/8/4</v>
      </c>
      <c r="D165" s="14" t="s">
        <v>138</v>
      </c>
      <c r="E165" s="14" t="s">
        <v>104</v>
      </c>
      <c r="F165" s="15" t="s">
        <v>180</v>
      </c>
      <c r="G165" s="16" t="s">
        <v>103</v>
      </c>
      <c r="H165" s="17">
        <v>1750000000</v>
      </c>
      <c r="I165" s="17">
        <v>500000</v>
      </c>
      <c r="J165" s="17">
        <f>Table2[[#This Row],[مبلغ (ریال)]]/Table2[[#This Row],[تبدیل دلار]]</f>
        <v>3500</v>
      </c>
      <c r="K165" s="18" t="s">
        <v>290</v>
      </c>
    </row>
    <row r="166" spans="1:11" ht="39" x14ac:dyDescent="0.2">
      <c r="A166" s="5">
        <f>A165+1</f>
        <v>2</v>
      </c>
      <c r="B166" s="14" t="s">
        <v>292</v>
      </c>
      <c r="C166" s="14" t="str">
        <f>[1]!s2m(B166)</f>
        <v>2023/9/30</v>
      </c>
      <c r="D166" s="14" t="s">
        <v>138</v>
      </c>
      <c r="E166" s="14" t="s">
        <v>104</v>
      </c>
      <c r="F166" s="15" t="s">
        <v>180</v>
      </c>
      <c r="G166" s="16" t="s">
        <v>103</v>
      </c>
      <c r="H166" s="17">
        <v>2500000000</v>
      </c>
      <c r="I166" s="17">
        <v>500000</v>
      </c>
      <c r="J166" s="17">
        <f>Table2[[#This Row],[مبلغ (ریال)]]/Table2[[#This Row],[تبدیل دلار]]</f>
        <v>5000</v>
      </c>
      <c r="K166" s="18" t="s">
        <v>290</v>
      </c>
    </row>
    <row r="167" spans="1:11" ht="58.5" x14ac:dyDescent="0.2">
      <c r="A167" s="5">
        <f>A166+1</f>
        <v>3</v>
      </c>
      <c r="B167" s="14" t="s">
        <v>83</v>
      </c>
      <c r="C167" s="14" t="str">
        <f>[1]!s2m(B167)</f>
        <v>2023/10/2</v>
      </c>
      <c r="D167" s="14" t="s">
        <v>85</v>
      </c>
      <c r="E167" s="14" t="s">
        <v>84</v>
      </c>
      <c r="F167" s="15">
        <v>597349007</v>
      </c>
      <c r="G167" s="17" t="s">
        <v>36</v>
      </c>
      <c r="H167" s="17">
        <v>2000000000</v>
      </c>
      <c r="I167" s="17">
        <v>500000</v>
      </c>
      <c r="J167" s="17">
        <f>Table2[[#This Row],[مبلغ (ریال)]]/Table2[[#This Row],[تبدیل دلار]]</f>
        <v>4000</v>
      </c>
      <c r="K167" s="18" t="s">
        <v>88</v>
      </c>
    </row>
    <row r="168" spans="1:11" ht="58.5" x14ac:dyDescent="0.2">
      <c r="A168" s="5">
        <f>A167+1</f>
        <v>4</v>
      </c>
      <c r="B168" s="14" t="s">
        <v>83</v>
      </c>
      <c r="C168" s="14" t="str">
        <f>[1]!s2m(B168)</f>
        <v>2023/10/2</v>
      </c>
      <c r="D168" s="14" t="s">
        <v>85</v>
      </c>
      <c r="E168" s="14" t="s">
        <v>84</v>
      </c>
      <c r="F168" s="15">
        <v>597349007</v>
      </c>
      <c r="G168" s="17" t="s">
        <v>36</v>
      </c>
      <c r="H168" s="17">
        <v>651150000</v>
      </c>
      <c r="I168" s="17">
        <v>500000</v>
      </c>
      <c r="J168" s="17">
        <f>Table2[[#This Row],[مبلغ (ریال)]]/Table2[[#This Row],[تبدیل دلار]]</f>
        <v>1302.3</v>
      </c>
      <c r="K168" s="18" t="s">
        <v>96</v>
      </c>
    </row>
    <row r="169" spans="1:11" ht="39" x14ac:dyDescent="0.2">
      <c r="A169" s="5">
        <f t="shared" ref="A169:A185" si="4">1+A168</f>
        <v>5</v>
      </c>
      <c r="B169" s="14" t="s">
        <v>83</v>
      </c>
      <c r="C169" s="14" t="str">
        <f>[1]!s2m(B169)</f>
        <v>2023/10/2</v>
      </c>
      <c r="D169" s="14" t="s">
        <v>95</v>
      </c>
      <c r="E169" s="14"/>
      <c r="F169" s="15"/>
      <c r="G169" s="17"/>
      <c r="H169" s="17">
        <v>1900000000</v>
      </c>
      <c r="I169" s="17">
        <v>500000</v>
      </c>
      <c r="J169" s="17">
        <f>Table2[[#This Row],[مبلغ (ریال)]]/Table2[[#This Row],[تبدیل دلار]]</f>
        <v>3800</v>
      </c>
      <c r="K169" s="18" t="s">
        <v>96</v>
      </c>
    </row>
    <row r="170" spans="1:11" ht="39" x14ac:dyDescent="0.2">
      <c r="A170" s="5">
        <f t="shared" si="4"/>
        <v>6</v>
      </c>
      <c r="B170" s="14" t="s">
        <v>94</v>
      </c>
      <c r="C170" s="14" t="str">
        <f>[1]!s2m(B170)</f>
        <v>2023/10/17</v>
      </c>
      <c r="D170" s="14" t="s">
        <v>102</v>
      </c>
      <c r="E170" s="14" t="s">
        <v>104</v>
      </c>
      <c r="F170" s="15" t="s">
        <v>180</v>
      </c>
      <c r="G170" s="16" t="s">
        <v>103</v>
      </c>
      <c r="H170" s="17">
        <v>3118600000</v>
      </c>
      <c r="I170" s="17">
        <v>503000</v>
      </c>
      <c r="J170" s="17">
        <f>Table2[[#This Row],[مبلغ (ریال)]]/Table2[[#This Row],[تبدیل دلار]]</f>
        <v>6200</v>
      </c>
      <c r="K170" s="18" t="s">
        <v>135</v>
      </c>
    </row>
    <row r="171" spans="1:11" ht="36" customHeight="1" x14ac:dyDescent="0.2">
      <c r="A171" s="5">
        <f t="shared" si="4"/>
        <v>7</v>
      </c>
      <c r="B171" s="14" t="s">
        <v>105</v>
      </c>
      <c r="C171" s="14" t="str">
        <f>[1]!s2m(B171)</f>
        <v>2023/10/16</v>
      </c>
      <c r="D171" s="14" t="s">
        <v>106</v>
      </c>
      <c r="E171" s="14" t="s">
        <v>80</v>
      </c>
      <c r="F171" s="15">
        <v>8265782295</v>
      </c>
      <c r="G171" s="17" t="s">
        <v>8</v>
      </c>
      <c r="H171" s="17">
        <v>450000000</v>
      </c>
      <c r="I171" s="17">
        <v>503000</v>
      </c>
      <c r="J171" s="17">
        <f>Table2[[#This Row],[مبلغ (ریال)]]/Table2[[#This Row],[تبدیل دلار]]</f>
        <v>894.63220675944331</v>
      </c>
      <c r="K171" s="18" t="s">
        <v>107</v>
      </c>
    </row>
    <row r="172" spans="1:11" ht="58.5" x14ac:dyDescent="0.2">
      <c r="A172" s="5">
        <f t="shared" si="4"/>
        <v>8</v>
      </c>
      <c r="B172" s="14" t="s">
        <v>112</v>
      </c>
      <c r="C172" s="14" t="str">
        <f>[1]!s2m(B172)</f>
        <v>2023/10/30</v>
      </c>
      <c r="D172" s="14" t="s">
        <v>113</v>
      </c>
      <c r="E172" s="14" t="s">
        <v>80</v>
      </c>
      <c r="F172" s="15">
        <v>597349007</v>
      </c>
      <c r="G172" s="17" t="s">
        <v>36</v>
      </c>
      <c r="H172" s="17">
        <v>1000000000</v>
      </c>
      <c r="I172" s="17">
        <v>500000</v>
      </c>
      <c r="J172" s="17">
        <f>Table2[[#This Row],[مبلغ (ریال)]]/Table2[[#This Row],[تبدیل دلار]]</f>
        <v>2000</v>
      </c>
      <c r="K172" s="18" t="s">
        <v>147</v>
      </c>
    </row>
    <row r="173" spans="1:11" ht="58.5" x14ac:dyDescent="0.2">
      <c r="A173" s="5">
        <f t="shared" si="4"/>
        <v>9</v>
      </c>
      <c r="B173" s="14" t="s">
        <v>114</v>
      </c>
      <c r="C173" s="14" t="str">
        <f>[1]!s2m(B173)</f>
        <v>2023/10/31</v>
      </c>
      <c r="D173" s="14" t="s">
        <v>113</v>
      </c>
      <c r="E173" s="14" t="s">
        <v>80</v>
      </c>
      <c r="F173" s="15">
        <v>597349007</v>
      </c>
      <c r="G173" s="17" t="s">
        <v>36</v>
      </c>
      <c r="H173" s="17">
        <v>2000000000</v>
      </c>
      <c r="I173" s="17">
        <v>500000</v>
      </c>
      <c r="J173" s="17">
        <f>Table2[[#This Row],[مبلغ (ریال)]]/Table2[[#This Row],[تبدیل دلار]]</f>
        <v>4000</v>
      </c>
      <c r="K173" s="18" t="s">
        <v>158</v>
      </c>
    </row>
    <row r="174" spans="1:11" ht="58.5" x14ac:dyDescent="0.2">
      <c r="A174" s="5">
        <f t="shared" si="4"/>
        <v>10</v>
      </c>
      <c r="B174" s="14" t="s">
        <v>119</v>
      </c>
      <c r="C174" s="14" t="str">
        <f>[1]!s2m(B174)</f>
        <v>2023/11/5</v>
      </c>
      <c r="D174" s="14" t="s">
        <v>113</v>
      </c>
      <c r="E174" s="14" t="s">
        <v>80</v>
      </c>
      <c r="F174" s="15">
        <v>597349007</v>
      </c>
      <c r="G174" s="17" t="s">
        <v>36</v>
      </c>
      <c r="H174" s="17">
        <v>100000000</v>
      </c>
      <c r="I174" s="17">
        <v>500000</v>
      </c>
      <c r="J174" s="17">
        <f>Table2[[#This Row],[مبلغ (ریال)]]/Table2[[#This Row],[تبدیل دلار]]</f>
        <v>200</v>
      </c>
      <c r="K174" s="18" t="s">
        <v>146</v>
      </c>
    </row>
    <row r="175" spans="1:11" ht="39" x14ac:dyDescent="0.2">
      <c r="A175" s="5">
        <f t="shared" si="4"/>
        <v>11</v>
      </c>
      <c r="B175" s="14" t="s">
        <v>133</v>
      </c>
      <c r="C175" s="14" t="str">
        <f>[1]!s2m(B175)</f>
        <v>2023/11/14</v>
      </c>
      <c r="D175" s="14" t="s">
        <v>134</v>
      </c>
      <c r="E175" s="14" t="s">
        <v>104</v>
      </c>
      <c r="F175" s="15" t="s">
        <v>180</v>
      </c>
      <c r="G175" s="16" t="s">
        <v>103</v>
      </c>
      <c r="H175" s="17">
        <v>2500000000</v>
      </c>
      <c r="I175" s="17">
        <v>500000</v>
      </c>
      <c r="J175" s="17">
        <f>Table2[[#This Row],[مبلغ (ریال)]]/Table2[[#This Row],[تبدیل دلار]]</f>
        <v>5000</v>
      </c>
      <c r="K175" s="18" t="s">
        <v>135</v>
      </c>
    </row>
    <row r="176" spans="1:11" ht="58.5" x14ac:dyDescent="0.2">
      <c r="A176" s="5">
        <f t="shared" si="4"/>
        <v>12</v>
      </c>
      <c r="B176" s="14" t="s">
        <v>123</v>
      </c>
      <c r="C176" s="14" t="str">
        <f>[1]!s2m(B176)</f>
        <v>2023/11/11</v>
      </c>
      <c r="D176" s="14" t="s">
        <v>201</v>
      </c>
      <c r="E176" s="14" t="s">
        <v>79</v>
      </c>
      <c r="F176" s="15">
        <v>3100038542734</v>
      </c>
      <c r="G176" s="16" t="s">
        <v>5</v>
      </c>
      <c r="H176" s="17">
        <v>2000000000</v>
      </c>
      <c r="I176" s="17">
        <v>500000</v>
      </c>
      <c r="J176" s="17">
        <f>Table2[[#This Row],[مبلغ (ریال)]]/Table2[[#This Row],[تبدیل دلار]]</f>
        <v>4000</v>
      </c>
      <c r="K176" s="18" t="s">
        <v>137</v>
      </c>
    </row>
    <row r="177" spans="1:11" ht="58.5" x14ac:dyDescent="0.2">
      <c r="A177" s="5">
        <f t="shared" si="4"/>
        <v>13</v>
      </c>
      <c r="B177" s="14" t="s">
        <v>123</v>
      </c>
      <c r="C177" s="14" t="str">
        <f>[1]!s2m(B177)</f>
        <v>2023/11/11</v>
      </c>
      <c r="D177" s="14" t="s">
        <v>138</v>
      </c>
      <c r="E177" s="14" t="s">
        <v>79</v>
      </c>
      <c r="F177" s="15">
        <v>206886675008</v>
      </c>
      <c r="G177" s="16" t="s">
        <v>36</v>
      </c>
      <c r="H177" s="17">
        <v>2000000000</v>
      </c>
      <c r="I177" s="17">
        <v>500000</v>
      </c>
      <c r="J177" s="17">
        <f>Table2[[#This Row],[مبلغ (ریال)]]/Table2[[#This Row],[تبدیل دلار]]</f>
        <v>4000</v>
      </c>
      <c r="K177" s="18" t="s">
        <v>139</v>
      </c>
    </row>
    <row r="178" spans="1:11" ht="58.5" x14ac:dyDescent="0.2">
      <c r="A178" s="5">
        <f t="shared" si="4"/>
        <v>14</v>
      </c>
      <c r="B178" s="14" t="s">
        <v>123</v>
      </c>
      <c r="C178" s="14" t="str">
        <f>[1]!s2m(B178)</f>
        <v>2023/11/11</v>
      </c>
      <c r="D178" s="14" t="s">
        <v>217</v>
      </c>
      <c r="E178" s="14" t="s">
        <v>79</v>
      </c>
      <c r="F178" s="15">
        <v>872058935</v>
      </c>
      <c r="G178" s="16" t="s">
        <v>141</v>
      </c>
      <c r="H178" s="17">
        <v>2000000000</v>
      </c>
      <c r="I178" s="17">
        <v>500000</v>
      </c>
      <c r="J178" s="17">
        <f>Table2[[#This Row],[مبلغ (ریال)]]/Table2[[#This Row],[تبدیل دلار]]</f>
        <v>4000</v>
      </c>
      <c r="K178" s="18" t="s">
        <v>139</v>
      </c>
    </row>
    <row r="179" spans="1:11" ht="58.5" x14ac:dyDescent="0.2">
      <c r="A179" s="5">
        <f>1+A223</f>
        <v>16</v>
      </c>
      <c r="B179" s="14" t="s">
        <v>142</v>
      </c>
      <c r="C179" s="14" t="str">
        <f>[1]!s2m(B179)</f>
        <v>2023/11/19</v>
      </c>
      <c r="D179" s="14" t="s">
        <v>217</v>
      </c>
      <c r="E179" s="14" t="s">
        <v>79</v>
      </c>
      <c r="F179" s="15">
        <v>872058935</v>
      </c>
      <c r="G179" s="16" t="s">
        <v>141</v>
      </c>
      <c r="H179" s="17">
        <v>1000000000</v>
      </c>
      <c r="I179" s="17">
        <v>500000</v>
      </c>
      <c r="J179" s="17">
        <f>Table2[[#This Row],[مبلغ (ریال)]]/Table2[[#This Row],[تبدیل دلار]]</f>
        <v>2000</v>
      </c>
      <c r="K179" s="18" t="s">
        <v>139</v>
      </c>
    </row>
    <row r="180" spans="1:11" ht="58.5" x14ac:dyDescent="0.2">
      <c r="A180" s="5">
        <f t="shared" si="4"/>
        <v>17</v>
      </c>
      <c r="B180" s="14" t="s">
        <v>142</v>
      </c>
      <c r="C180" s="14" t="str">
        <f>[1]!s2m(B180)</f>
        <v>2023/11/19</v>
      </c>
      <c r="D180" s="14" t="s">
        <v>140</v>
      </c>
      <c r="E180" s="14" t="s">
        <v>80</v>
      </c>
      <c r="F180" s="15" t="s">
        <v>143</v>
      </c>
      <c r="G180" s="16" t="s">
        <v>144</v>
      </c>
      <c r="H180" s="17">
        <v>51114000</v>
      </c>
      <c r="I180" s="17">
        <v>500000</v>
      </c>
      <c r="J180" s="17">
        <f>Table2[[#This Row],[مبلغ (ریال)]]/Table2[[#This Row],[تبدیل دلار]]</f>
        <v>102.22799999999999</v>
      </c>
      <c r="K180" s="18" t="s">
        <v>145</v>
      </c>
    </row>
    <row r="181" spans="1:11" ht="39" x14ac:dyDescent="0.2">
      <c r="A181" s="5">
        <f t="shared" si="4"/>
        <v>18</v>
      </c>
      <c r="B181" s="14" t="s">
        <v>136</v>
      </c>
      <c r="C181" s="14" t="str">
        <f>[1]!s2m(B181)</f>
        <v>2023/11/25</v>
      </c>
      <c r="D181" s="14" t="s">
        <v>245</v>
      </c>
      <c r="E181" s="14" t="s">
        <v>104</v>
      </c>
      <c r="F181" s="15" t="s">
        <v>180</v>
      </c>
      <c r="G181" s="16" t="s">
        <v>103</v>
      </c>
      <c r="H181" s="17">
        <v>3000000000</v>
      </c>
      <c r="I181" s="17">
        <v>500000</v>
      </c>
      <c r="J181" s="17">
        <f>Table2[[#This Row],[مبلغ (ریال)]]/Table2[[#This Row],[تبدیل دلار]]</f>
        <v>6000</v>
      </c>
      <c r="K181" s="19" t="s">
        <v>135</v>
      </c>
    </row>
    <row r="182" spans="1:11" ht="58.5" x14ac:dyDescent="0.2">
      <c r="A182" s="5">
        <f t="shared" si="4"/>
        <v>19</v>
      </c>
      <c r="B182" s="14" t="s">
        <v>174</v>
      </c>
      <c r="C182" s="14" t="str">
        <f>[1]!s2m(B182)</f>
        <v>2023/11/28</v>
      </c>
      <c r="D182" s="14" t="s">
        <v>175</v>
      </c>
      <c r="E182" s="14" t="s">
        <v>80</v>
      </c>
      <c r="F182" s="15">
        <v>5831459506</v>
      </c>
      <c r="G182" s="16" t="s">
        <v>8</v>
      </c>
      <c r="H182" s="17">
        <v>100000000</v>
      </c>
      <c r="I182" s="17">
        <v>500000</v>
      </c>
      <c r="J182" s="17">
        <f>Table2[[#This Row],[مبلغ (ریال)]]/Table2[[#This Row],[تبدیل دلار]]</f>
        <v>200</v>
      </c>
      <c r="K182" s="18" t="s">
        <v>176</v>
      </c>
    </row>
    <row r="183" spans="1:11" ht="58.5" x14ac:dyDescent="0.2">
      <c r="A183" s="5">
        <f t="shared" si="4"/>
        <v>20</v>
      </c>
      <c r="B183" s="14" t="s">
        <v>247</v>
      </c>
      <c r="C183" s="14" t="str">
        <f>[1]!s2m(B183)</f>
        <v>2023/12/3</v>
      </c>
      <c r="D183" s="14" t="s">
        <v>113</v>
      </c>
      <c r="E183" s="14" t="s">
        <v>75</v>
      </c>
      <c r="F183" s="15">
        <v>597349007</v>
      </c>
      <c r="G183" s="16" t="s">
        <v>36</v>
      </c>
      <c r="H183" s="17">
        <v>1000000000</v>
      </c>
      <c r="I183" s="17">
        <v>500000</v>
      </c>
      <c r="J183" s="17">
        <f>Table2[[#This Row],[مبلغ (ریال)]]/Table2[[#This Row],[تبدیل دلار]]</f>
        <v>2000</v>
      </c>
      <c r="K183" s="18" t="s">
        <v>248</v>
      </c>
    </row>
    <row r="184" spans="1:11" ht="58.5" x14ac:dyDescent="0.2">
      <c r="A184" s="5">
        <f t="shared" si="4"/>
        <v>21</v>
      </c>
      <c r="B184" s="14" t="s">
        <v>247</v>
      </c>
      <c r="C184" s="14" t="str">
        <f>[1]!s2m(B184)</f>
        <v>2023/12/3</v>
      </c>
      <c r="D184" s="14" t="s">
        <v>113</v>
      </c>
      <c r="E184" s="14" t="s">
        <v>79</v>
      </c>
      <c r="F184" s="15">
        <v>597349007</v>
      </c>
      <c r="G184" s="16" t="s">
        <v>36</v>
      </c>
      <c r="H184" s="17">
        <v>2000000000</v>
      </c>
      <c r="I184" s="17">
        <v>500000</v>
      </c>
      <c r="J184" s="17">
        <f>Table2[[#This Row],[مبلغ (ریال)]]/Table2[[#This Row],[تبدیل دلار]]</f>
        <v>4000</v>
      </c>
      <c r="K184" s="19" t="s">
        <v>249</v>
      </c>
    </row>
    <row r="185" spans="1:11" ht="58.5" x14ac:dyDescent="0.2">
      <c r="A185" s="5">
        <f t="shared" si="4"/>
        <v>22</v>
      </c>
      <c r="B185" s="14" t="s">
        <v>156</v>
      </c>
      <c r="C185" s="14" t="str">
        <f>[1]!s2m(B185)</f>
        <v>2023/12/4</v>
      </c>
      <c r="D185" s="14" t="s">
        <v>113</v>
      </c>
      <c r="E185" s="14" t="s">
        <v>80</v>
      </c>
      <c r="F185" s="15">
        <v>597349007</v>
      </c>
      <c r="G185" s="17" t="s">
        <v>36</v>
      </c>
      <c r="H185" s="17">
        <v>2000000000</v>
      </c>
      <c r="I185" s="17">
        <v>500000</v>
      </c>
      <c r="J185" s="17">
        <f>Table2[[#This Row],[مبلغ (ریال)]]/Table2[[#This Row],[تبدیل دلار]]</f>
        <v>4000</v>
      </c>
      <c r="K185" s="18" t="s">
        <v>157</v>
      </c>
    </row>
    <row r="186" spans="1:11" ht="58.5" x14ac:dyDescent="0.2">
      <c r="A186" s="5">
        <f t="shared" ref="A186:A198" si="5">1+A185</f>
        <v>23</v>
      </c>
      <c r="B186" s="14" t="s">
        <v>156</v>
      </c>
      <c r="C186" s="14" t="str">
        <f>[1]!s2m(B186)</f>
        <v>2023/12/4</v>
      </c>
      <c r="D186" s="14" t="s">
        <v>113</v>
      </c>
      <c r="E186" s="14" t="s">
        <v>80</v>
      </c>
      <c r="F186" s="15">
        <v>597349007</v>
      </c>
      <c r="G186" s="17" t="s">
        <v>36</v>
      </c>
      <c r="H186" s="17">
        <v>150000000</v>
      </c>
      <c r="I186" s="17">
        <v>500000</v>
      </c>
      <c r="J186" s="17">
        <f>Table2[[#This Row],[مبلغ (ریال)]]/Table2[[#This Row],[تبدیل دلار]]</f>
        <v>300</v>
      </c>
      <c r="K186" s="18" t="s">
        <v>159</v>
      </c>
    </row>
    <row r="187" spans="1:11" ht="39" x14ac:dyDescent="0.2">
      <c r="A187" s="5">
        <f t="shared" si="5"/>
        <v>24</v>
      </c>
      <c r="B187" s="14" t="s">
        <v>162</v>
      </c>
      <c r="C187" s="14" t="str">
        <f>[1]!s2m(B187)</f>
        <v>2023/12/5</v>
      </c>
      <c r="D187" s="14" t="s">
        <v>245</v>
      </c>
      <c r="E187" s="14" t="s">
        <v>104</v>
      </c>
      <c r="F187" s="15" t="s">
        <v>180</v>
      </c>
      <c r="G187" s="16" t="s">
        <v>103</v>
      </c>
      <c r="H187" s="17">
        <v>4650000000</v>
      </c>
      <c r="I187" s="17">
        <v>500000</v>
      </c>
      <c r="J187" s="17">
        <f>Table2[[#This Row],[مبلغ (ریال)]]/Table2[[#This Row],[تبدیل دلار]]</f>
        <v>9300</v>
      </c>
      <c r="K187" s="19" t="s">
        <v>135</v>
      </c>
    </row>
    <row r="188" spans="1:11" ht="58.5" x14ac:dyDescent="0.2">
      <c r="A188" s="5">
        <f t="shared" si="5"/>
        <v>25</v>
      </c>
      <c r="B188" s="14" t="s">
        <v>173</v>
      </c>
      <c r="C188" s="14" t="str">
        <f>[1]!s2m(B188)</f>
        <v>2023/12/7</v>
      </c>
      <c r="D188" s="14" t="s">
        <v>175</v>
      </c>
      <c r="E188" s="14" t="s">
        <v>80</v>
      </c>
      <c r="F188" s="15">
        <v>5831459506</v>
      </c>
      <c r="G188" s="17" t="s">
        <v>8</v>
      </c>
      <c r="H188" s="17">
        <v>420000000</v>
      </c>
      <c r="I188" s="17">
        <v>500000</v>
      </c>
      <c r="J188" s="17">
        <f>Table2[[#This Row],[مبلغ (ریال)]]/Table2[[#This Row],[تبدیل دلار]]</f>
        <v>840</v>
      </c>
      <c r="K188" s="18" t="s">
        <v>177</v>
      </c>
    </row>
    <row r="189" spans="1:11" ht="58.5" x14ac:dyDescent="0.2">
      <c r="A189" s="6">
        <f t="shared" si="5"/>
        <v>26</v>
      </c>
      <c r="B189" s="14" t="s">
        <v>191</v>
      </c>
      <c r="C189" s="14" t="str">
        <f>[1]!s2m(B189)</f>
        <v>2023/12/13</v>
      </c>
      <c r="D189" s="14" t="s">
        <v>201</v>
      </c>
      <c r="E189" s="14" t="s">
        <v>80</v>
      </c>
      <c r="F189" s="15">
        <v>3100038542734</v>
      </c>
      <c r="G189" s="17" t="s">
        <v>5</v>
      </c>
      <c r="H189" s="17">
        <v>2000000000</v>
      </c>
      <c r="I189" s="17">
        <v>500000</v>
      </c>
      <c r="J189" s="17">
        <f>Table2[[#This Row],[مبلغ (ریال)]]/Table2[[#This Row],[تبدیل دلار]]</f>
        <v>4000</v>
      </c>
      <c r="K189" s="19" t="s">
        <v>199</v>
      </c>
    </row>
    <row r="190" spans="1:11" ht="58.5" x14ac:dyDescent="0.2">
      <c r="A190" s="6">
        <f t="shared" si="5"/>
        <v>27</v>
      </c>
      <c r="B190" s="14" t="s">
        <v>191</v>
      </c>
      <c r="C190" s="14" t="str">
        <f>[1]!s2m(B190)</f>
        <v>2023/12/13</v>
      </c>
      <c r="D190" s="14" t="s">
        <v>201</v>
      </c>
      <c r="E190" s="14" t="s">
        <v>79</v>
      </c>
      <c r="F190" s="15">
        <v>3100038542734</v>
      </c>
      <c r="G190" s="17" t="s">
        <v>5</v>
      </c>
      <c r="H190" s="17">
        <v>1000000000</v>
      </c>
      <c r="I190" s="17">
        <v>500000</v>
      </c>
      <c r="J190" s="17">
        <f>Table2[[#This Row],[مبلغ (ریال)]]/Table2[[#This Row],[تبدیل دلار]]</f>
        <v>2000</v>
      </c>
      <c r="K190" s="19" t="s">
        <v>206</v>
      </c>
    </row>
    <row r="191" spans="1:11" ht="58.5" x14ac:dyDescent="0.2">
      <c r="A191" s="6">
        <f t="shared" si="5"/>
        <v>28</v>
      </c>
      <c r="B191" s="14" t="s">
        <v>200</v>
      </c>
      <c r="C191" s="14" t="str">
        <f>[1]!s2m(B191)</f>
        <v>2023/12/14</v>
      </c>
      <c r="D191" s="14" t="s">
        <v>202</v>
      </c>
      <c r="E191" s="14" t="s">
        <v>80</v>
      </c>
      <c r="F191" s="15">
        <v>623255460</v>
      </c>
      <c r="G191" s="17" t="s">
        <v>8</v>
      </c>
      <c r="H191" s="17">
        <v>1000000000</v>
      </c>
      <c r="I191" s="17">
        <v>500000</v>
      </c>
      <c r="J191" s="17">
        <f>Table2[[#This Row],[مبلغ (ریال)]]/Table2[[#This Row],[تبدیل دلار]]</f>
        <v>2000</v>
      </c>
      <c r="K191" s="18" t="s">
        <v>203</v>
      </c>
    </row>
    <row r="192" spans="1:11" ht="58.5" x14ac:dyDescent="0.2">
      <c r="A192" s="6">
        <f t="shared" si="5"/>
        <v>29</v>
      </c>
      <c r="B192" s="14" t="s">
        <v>204</v>
      </c>
      <c r="C192" s="14" t="str">
        <f>[1]!s2m(B192)</f>
        <v>2023/12/15</v>
      </c>
      <c r="D192" s="14" t="s">
        <v>113</v>
      </c>
      <c r="E192" s="14"/>
      <c r="F192" s="15"/>
      <c r="G192" s="17"/>
      <c r="H192" s="17">
        <v>500000000</v>
      </c>
      <c r="I192" s="17">
        <v>500000</v>
      </c>
      <c r="J192" s="17">
        <f>Table2[[#This Row],[مبلغ (ریال)]]/Table2[[#This Row],[تبدیل دلار]]</f>
        <v>1000</v>
      </c>
      <c r="K192" s="18" t="s">
        <v>304</v>
      </c>
    </row>
    <row r="193" spans="1:11" ht="39" x14ac:dyDescent="0.2">
      <c r="A193" s="6">
        <f>1+A191</f>
        <v>29</v>
      </c>
      <c r="B193" s="14" t="s">
        <v>293</v>
      </c>
      <c r="C193" s="14" t="str">
        <f>[1]!s2m(B193)</f>
        <v>2023/12/20</v>
      </c>
      <c r="D193" s="14" t="s">
        <v>245</v>
      </c>
      <c r="E193" s="14" t="s">
        <v>104</v>
      </c>
      <c r="F193" s="15" t="s">
        <v>180</v>
      </c>
      <c r="G193" s="17" t="s">
        <v>103</v>
      </c>
      <c r="H193" s="17">
        <v>5000000000</v>
      </c>
      <c r="I193" s="17">
        <v>500000</v>
      </c>
      <c r="J193" s="17">
        <f>Table2[[#This Row],[مبلغ (ریال)]]/Table2[[#This Row],[تبدیل دلار]]</f>
        <v>10000</v>
      </c>
      <c r="K193" s="19" t="s">
        <v>135</v>
      </c>
    </row>
    <row r="194" spans="1:11" ht="58.5" x14ac:dyDescent="0.2">
      <c r="A194" s="6">
        <f t="shared" si="5"/>
        <v>30</v>
      </c>
      <c r="B194" s="14" t="s">
        <v>256</v>
      </c>
      <c r="C194" s="14" t="str">
        <f>[1]!s2m(B194)</f>
        <v>2023/12/26</v>
      </c>
      <c r="D194" s="14" t="s">
        <v>217</v>
      </c>
      <c r="E194" s="14" t="s">
        <v>75</v>
      </c>
      <c r="F194" s="15">
        <v>872058935</v>
      </c>
      <c r="G194" s="17" t="s">
        <v>141</v>
      </c>
      <c r="H194" s="17">
        <v>1000000000</v>
      </c>
      <c r="I194" s="17">
        <v>500000</v>
      </c>
      <c r="J194" s="17">
        <f>Table2[[#This Row],[مبلغ (ریال)]]/Table2[[#This Row],[تبدیل دلار]]</f>
        <v>2000</v>
      </c>
      <c r="K194" s="18" t="s">
        <v>257</v>
      </c>
    </row>
    <row r="195" spans="1:11" ht="58.5" x14ac:dyDescent="0.2">
      <c r="A195" s="6">
        <f t="shared" si="5"/>
        <v>31</v>
      </c>
      <c r="B195" s="14" t="s">
        <v>216</v>
      </c>
      <c r="C195" s="14" t="str">
        <f>[1]!s2m(B195)</f>
        <v>2023/12/27</v>
      </c>
      <c r="D195" s="14" t="s">
        <v>217</v>
      </c>
      <c r="E195" s="14" t="s">
        <v>80</v>
      </c>
      <c r="F195" s="15">
        <v>872058935</v>
      </c>
      <c r="G195" s="17" t="s">
        <v>141</v>
      </c>
      <c r="H195" s="17">
        <v>145800000</v>
      </c>
      <c r="I195" s="17">
        <v>500000</v>
      </c>
      <c r="J195" s="17">
        <f>Table2[[#This Row],[مبلغ (ریال)]]/Table2[[#This Row],[تبدیل دلار]]</f>
        <v>291.60000000000002</v>
      </c>
      <c r="K195" s="18" t="s">
        <v>218</v>
      </c>
    </row>
    <row r="196" spans="1:11" ht="39" x14ac:dyDescent="0.2">
      <c r="A196" s="6">
        <f t="shared" si="5"/>
        <v>32</v>
      </c>
      <c r="B196" s="14" t="s">
        <v>288</v>
      </c>
      <c r="C196" s="14" t="str">
        <f>[1]!s2m(B196)</f>
        <v>2024/1/4</v>
      </c>
      <c r="D196" s="14" t="s">
        <v>245</v>
      </c>
      <c r="E196" s="14" t="s">
        <v>104</v>
      </c>
      <c r="F196" s="15" t="s">
        <v>180</v>
      </c>
      <c r="G196" s="16" t="s">
        <v>103</v>
      </c>
      <c r="H196" s="17">
        <v>2500000000</v>
      </c>
      <c r="I196" s="17">
        <v>500000</v>
      </c>
      <c r="J196" s="17">
        <f>Table2[[#This Row],[مبلغ (ریال)]]/Table2[[#This Row],[تبدیل دلار]]</f>
        <v>5000</v>
      </c>
      <c r="K196" s="19" t="s">
        <v>135</v>
      </c>
    </row>
    <row r="197" spans="1:11" ht="39" x14ac:dyDescent="0.2">
      <c r="A197" s="6">
        <f t="shared" si="5"/>
        <v>33</v>
      </c>
      <c r="B197" s="14" t="s">
        <v>219</v>
      </c>
      <c r="C197" s="14" t="str">
        <f>[1]!s2m(B197)</f>
        <v>2024/1/10</v>
      </c>
      <c r="D197" s="14" t="s">
        <v>245</v>
      </c>
      <c r="E197" s="14" t="s">
        <v>104</v>
      </c>
      <c r="F197" s="15" t="s">
        <v>180</v>
      </c>
      <c r="G197" s="16" t="s">
        <v>103</v>
      </c>
      <c r="H197" s="17">
        <v>10000000000</v>
      </c>
      <c r="I197" s="17">
        <v>500000</v>
      </c>
      <c r="J197" s="17">
        <f>Table2[[#This Row],[مبلغ (ریال)]]/Table2[[#This Row],[تبدیل دلار]]</f>
        <v>20000</v>
      </c>
      <c r="K197" s="19" t="s">
        <v>135</v>
      </c>
    </row>
    <row r="198" spans="1:11" ht="39" x14ac:dyDescent="0.2">
      <c r="A198" s="6">
        <f t="shared" si="5"/>
        <v>34</v>
      </c>
      <c r="B198" s="14" t="s">
        <v>289</v>
      </c>
      <c r="C198" s="14" t="str">
        <f>[1]!s2m(B198)</f>
        <v>2024/1/22</v>
      </c>
      <c r="D198" s="14" t="s">
        <v>245</v>
      </c>
      <c r="E198" s="14" t="s">
        <v>104</v>
      </c>
      <c r="F198" s="15" t="s">
        <v>180</v>
      </c>
      <c r="G198" s="16" t="s">
        <v>103</v>
      </c>
      <c r="H198" s="17">
        <v>10000000000</v>
      </c>
      <c r="I198" s="17">
        <v>500000</v>
      </c>
      <c r="J198" s="17">
        <f>Table2[[#This Row],[مبلغ (ریال)]]/Table2[[#This Row],[تبدیل دلار]]</f>
        <v>20000</v>
      </c>
      <c r="K198" s="19" t="s">
        <v>290</v>
      </c>
    </row>
    <row r="199" spans="1:11" ht="58.5" x14ac:dyDescent="0.2">
      <c r="A199" s="6">
        <f>1+A198</f>
        <v>35</v>
      </c>
      <c r="B199" s="14" t="s">
        <v>275</v>
      </c>
      <c r="C199" s="14" t="str">
        <f>[1]!s2m(B199)</f>
        <v>2024/1/30</v>
      </c>
      <c r="D199" s="14" t="s">
        <v>138</v>
      </c>
      <c r="E199" s="14" t="s">
        <v>79</v>
      </c>
      <c r="F199" s="15" t="s">
        <v>320</v>
      </c>
      <c r="G199" s="17" t="s">
        <v>36</v>
      </c>
      <c r="H199" s="17">
        <v>1440000000</v>
      </c>
      <c r="I199" s="17">
        <v>576000</v>
      </c>
      <c r="J199" s="17">
        <f>Table2[[#This Row],[مبلغ (ریال)]]/Table2[[#This Row],[تبدیل دلار]]</f>
        <v>2500</v>
      </c>
      <c r="K199" s="19" t="s">
        <v>307</v>
      </c>
    </row>
    <row r="200" spans="1:11" ht="58.5" x14ac:dyDescent="0.2">
      <c r="A200" s="6">
        <f>1+A199</f>
        <v>36</v>
      </c>
      <c r="B200" s="14" t="s">
        <v>275</v>
      </c>
      <c r="C200" s="14" t="str">
        <f>[1]!s2m(B200)</f>
        <v>2024/1/30</v>
      </c>
      <c r="D200" s="14" t="s">
        <v>138</v>
      </c>
      <c r="E200" s="14" t="s">
        <v>79</v>
      </c>
      <c r="F200" s="15" t="s">
        <v>319</v>
      </c>
      <c r="G200" s="17" t="s">
        <v>36</v>
      </c>
      <c r="H200" s="17">
        <v>1440000000</v>
      </c>
      <c r="I200" s="17">
        <v>576000</v>
      </c>
      <c r="J200" s="17">
        <f>Table2[[#This Row],[مبلغ (ریال)]]/Table2[[#This Row],[تبدیل دلار]]</f>
        <v>2500</v>
      </c>
      <c r="K200" s="19" t="s">
        <v>308</v>
      </c>
    </row>
    <row r="201" spans="1:11" ht="58.5" x14ac:dyDescent="0.2">
      <c r="A201" s="6">
        <f>1+A199</f>
        <v>36</v>
      </c>
      <c r="B201" s="14" t="s">
        <v>244</v>
      </c>
      <c r="C201" s="14" t="str">
        <f>[1]!s2m(B201)</f>
        <v>2024/2/17</v>
      </c>
      <c r="D201" s="14" t="s">
        <v>245</v>
      </c>
      <c r="E201" s="14" t="s">
        <v>80</v>
      </c>
      <c r="F201" s="15">
        <v>60319112</v>
      </c>
      <c r="G201" s="17" t="s">
        <v>235</v>
      </c>
      <c r="H201" s="17">
        <v>300000000</v>
      </c>
      <c r="I201" s="17">
        <v>560000</v>
      </c>
      <c r="J201" s="17">
        <f>Table2[[#This Row],[مبلغ (ریال)]]/Table2[[#This Row],[تبدیل دلار]]</f>
        <v>535.71428571428567</v>
      </c>
      <c r="K201" s="18" t="s">
        <v>246</v>
      </c>
    </row>
    <row r="202" spans="1:11" ht="58.5" x14ac:dyDescent="0.2">
      <c r="A202" s="6">
        <f t="shared" ref="A202:A207" si="6">1+A201</f>
        <v>37</v>
      </c>
      <c r="B202" s="14" t="s">
        <v>244</v>
      </c>
      <c r="C202" s="14" t="str">
        <f>[1]!s2m(B202)</f>
        <v>2024/2/17</v>
      </c>
      <c r="D202" s="14" t="s">
        <v>278</v>
      </c>
      <c r="E202" s="14" t="s">
        <v>75</v>
      </c>
      <c r="F202" s="15" t="s">
        <v>279</v>
      </c>
      <c r="G202" s="17" t="s">
        <v>5</v>
      </c>
      <c r="H202" s="17">
        <v>2880000000</v>
      </c>
      <c r="I202" s="17">
        <v>560000</v>
      </c>
      <c r="J202" s="17">
        <f>Table2[[#This Row],[مبلغ (ریال)]]/Table2[[#This Row],[تبدیل دلار]]</f>
        <v>5142.8571428571431</v>
      </c>
      <c r="K202" s="18" t="s">
        <v>280</v>
      </c>
    </row>
    <row r="203" spans="1:11" ht="58.5" x14ac:dyDescent="0.2">
      <c r="A203" s="6">
        <f t="shared" si="6"/>
        <v>38</v>
      </c>
      <c r="B203" s="14" t="s">
        <v>286</v>
      </c>
      <c r="C203" s="14" t="str">
        <f>[1]!s2m(B203)</f>
        <v>2024/3/1</v>
      </c>
      <c r="D203" s="14" t="s">
        <v>95</v>
      </c>
      <c r="E203" s="14" t="s">
        <v>75</v>
      </c>
      <c r="F203" s="15">
        <v>3100040907213</v>
      </c>
      <c r="G203" s="17" t="s">
        <v>5</v>
      </c>
      <c r="H203" s="17">
        <v>300000000</v>
      </c>
      <c r="I203" s="17">
        <v>560000</v>
      </c>
      <c r="J203" s="17">
        <f>Table2[[#This Row],[مبلغ (ریال)]]/Table2[[#This Row],[تبدیل دلار]]</f>
        <v>535.71428571428567</v>
      </c>
      <c r="K203" s="18" t="s">
        <v>287</v>
      </c>
    </row>
    <row r="204" spans="1:11" ht="58.5" x14ac:dyDescent="0.2">
      <c r="A204" s="6">
        <f t="shared" si="6"/>
        <v>39</v>
      </c>
      <c r="B204" s="14" t="s">
        <v>305</v>
      </c>
      <c r="C204" s="14" t="str">
        <f>[1]!s2m(B204)</f>
        <v>2024/2/28</v>
      </c>
      <c r="D204" s="14" t="s">
        <v>113</v>
      </c>
      <c r="E204" s="14" t="s">
        <v>79</v>
      </c>
      <c r="F204" s="15">
        <v>100597349007</v>
      </c>
      <c r="G204" s="17" t="s">
        <v>36</v>
      </c>
      <c r="H204" s="17">
        <v>3997870000</v>
      </c>
      <c r="I204" s="17">
        <v>560000</v>
      </c>
      <c r="J204" s="17">
        <f>Table2[[#This Row],[مبلغ (ریال)]]/Table2[[#This Row],[تبدیل دلار]]</f>
        <v>7139.0535714285716</v>
      </c>
      <c r="K204" s="18" t="s">
        <v>306</v>
      </c>
    </row>
    <row r="205" spans="1:11" ht="39" x14ac:dyDescent="0.2">
      <c r="A205" s="6">
        <f t="shared" si="6"/>
        <v>40</v>
      </c>
      <c r="B205" s="14" t="s">
        <v>294</v>
      </c>
      <c r="C205" s="14" t="str">
        <f>[1]!s2m(B205)</f>
        <v>2024/4/30</v>
      </c>
      <c r="D205" s="14" t="s">
        <v>245</v>
      </c>
      <c r="E205" s="14" t="s">
        <v>104</v>
      </c>
      <c r="F205" s="15" t="s">
        <v>180</v>
      </c>
      <c r="G205" s="16" t="s">
        <v>103</v>
      </c>
      <c r="H205" s="17">
        <v>6500000000</v>
      </c>
      <c r="I205" s="17">
        <v>650000</v>
      </c>
      <c r="J205" s="17">
        <f>Table2[[#This Row],[مبلغ (ریال)]]/Table2[[#This Row],[تبدیل دلار]]</f>
        <v>10000</v>
      </c>
      <c r="K205" s="19" t="s">
        <v>290</v>
      </c>
    </row>
    <row r="206" spans="1:11" ht="39" x14ac:dyDescent="0.2">
      <c r="A206" s="6">
        <f t="shared" si="6"/>
        <v>41</v>
      </c>
      <c r="B206" s="14" t="s">
        <v>294</v>
      </c>
      <c r="C206" s="14" t="str">
        <f>[1]!s2m(B206)</f>
        <v>2024/4/30</v>
      </c>
      <c r="D206" s="14" t="s">
        <v>245</v>
      </c>
      <c r="E206" s="14" t="s">
        <v>104</v>
      </c>
      <c r="F206" s="15" t="s">
        <v>180</v>
      </c>
      <c r="G206" s="16"/>
      <c r="H206" s="17">
        <v>3250000000</v>
      </c>
      <c r="I206" s="17">
        <v>650000</v>
      </c>
      <c r="J206" s="17">
        <f>Table2[[#This Row],[مبلغ (ریال)]]/Table2[[#This Row],[تبدیل دلار]]</f>
        <v>5000</v>
      </c>
      <c r="K206" s="19" t="s">
        <v>295</v>
      </c>
    </row>
    <row r="207" spans="1:11" ht="58.5" x14ac:dyDescent="0.2">
      <c r="A207" s="6">
        <f t="shared" si="6"/>
        <v>42</v>
      </c>
      <c r="B207" s="14" t="s">
        <v>309</v>
      </c>
      <c r="C207" s="14" t="str">
        <f>[1]!s2m(B207)</f>
        <v>2024/6/16</v>
      </c>
      <c r="D207" s="14" t="s">
        <v>245</v>
      </c>
      <c r="E207" s="14" t="s">
        <v>75</v>
      </c>
      <c r="F207" s="15" t="s">
        <v>550</v>
      </c>
      <c r="G207" s="16" t="s">
        <v>235</v>
      </c>
      <c r="H207" s="17">
        <v>10000000000</v>
      </c>
      <c r="I207" s="17">
        <v>500000</v>
      </c>
      <c r="J207" s="17">
        <f>Table2[[#This Row],[مبلغ (ریال)]]/Table2[[#This Row],[تبدیل دلار]]</f>
        <v>20000</v>
      </c>
      <c r="K207" s="18" t="s">
        <v>551</v>
      </c>
    </row>
    <row r="208" spans="1:11" ht="58.5" x14ac:dyDescent="0.2">
      <c r="A208" s="6">
        <f t="shared" ref="A208" si="7">1+A207</f>
        <v>43</v>
      </c>
      <c r="B208" s="14" t="s">
        <v>315</v>
      </c>
      <c r="C208" s="14" t="str">
        <f>[1]!s2m(B208)</f>
        <v>2024/7/24</v>
      </c>
      <c r="D208" s="14" t="s">
        <v>316</v>
      </c>
      <c r="E208" s="14" t="s">
        <v>75</v>
      </c>
      <c r="F208" s="15" t="s">
        <v>318</v>
      </c>
      <c r="G208" s="16" t="s">
        <v>8</v>
      </c>
      <c r="H208" s="17">
        <v>500000000</v>
      </c>
      <c r="I208" s="17">
        <v>560000</v>
      </c>
      <c r="J208" s="17">
        <f>Table2[[#This Row],[مبلغ (ریال)]]/Table2[[#This Row],[تبدیل دلار]]</f>
        <v>892.85714285714289</v>
      </c>
      <c r="K208" s="18" t="s">
        <v>317</v>
      </c>
    </row>
    <row r="209" spans="1:11" ht="58.5" x14ac:dyDescent="0.2">
      <c r="A209" s="5"/>
      <c r="B209" s="14" t="s">
        <v>315</v>
      </c>
      <c r="C209" s="14" t="str">
        <f>[1]!s2m(B209)</f>
        <v>2024/7/24</v>
      </c>
      <c r="D209" s="14" t="s">
        <v>316</v>
      </c>
      <c r="E209" s="14" t="s">
        <v>76</v>
      </c>
      <c r="F209" s="15" t="s">
        <v>318</v>
      </c>
      <c r="G209" s="16" t="s">
        <v>8</v>
      </c>
      <c r="H209" s="17">
        <v>2000000000</v>
      </c>
      <c r="I209" s="17">
        <v>560000</v>
      </c>
      <c r="J209" s="17">
        <f>Table2[[#This Row],[مبلغ (ریال)]]/Table2[[#This Row],[تبدیل دلار]]</f>
        <v>3571.4285714285716</v>
      </c>
      <c r="K209" s="18" t="s">
        <v>514</v>
      </c>
    </row>
    <row r="210" spans="1:11" ht="58.5" x14ac:dyDescent="0.2">
      <c r="A210" s="6">
        <f>1+A208</f>
        <v>44</v>
      </c>
      <c r="B210" s="14" t="s">
        <v>349</v>
      </c>
      <c r="C210" s="14" t="str">
        <f>[1]!s2m(B210)</f>
        <v>2024/8/8</v>
      </c>
      <c r="D210" s="14" t="s">
        <v>316</v>
      </c>
      <c r="E210" s="14" t="s">
        <v>75</v>
      </c>
      <c r="F210" s="15" t="s">
        <v>318</v>
      </c>
      <c r="G210" s="16" t="s">
        <v>8</v>
      </c>
      <c r="H210" s="17">
        <v>1000000000</v>
      </c>
      <c r="I210" s="17">
        <v>590000</v>
      </c>
      <c r="J210" s="17">
        <f>Table2[[#This Row],[مبلغ (ریال)]]/Table2[[#This Row],[تبدیل دلار]]</f>
        <v>1694.9152542372881</v>
      </c>
      <c r="K210" s="18" t="s">
        <v>350</v>
      </c>
    </row>
    <row r="211" spans="1:11" ht="58.5" x14ac:dyDescent="0.2">
      <c r="A211" s="5"/>
      <c r="B211" s="14" t="s">
        <v>509</v>
      </c>
      <c r="C211" s="14" t="str">
        <f>[1]!s2m(B211)</f>
        <v>2024/8/10</v>
      </c>
      <c r="D211" s="14" t="s">
        <v>316</v>
      </c>
      <c r="E211" s="14" t="s">
        <v>75</v>
      </c>
      <c r="F211" s="15" t="s">
        <v>510</v>
      </c>
      <c r="G211" s="16" t="s">
        <v>5</v>
      </c>
      <c r="H211" s="17">
        <v>2000000000</v>
      </c>
      <c r="I211" s="17">
        <v>590000</v>
      </c>
      <c r="J211" s="17">
        <f>Table2[[#This Row],[مبلغ (ریال)]]/Table2[[#This Row],[تبدیل دلار]]</f>
        <v>3389.8305084745762</v>
      </c>
      <c r="K211" s="18" t="s">
        <v>511</v>
      </c>
    </row>
    <row r="212" spans="1:11" ht="58.5" x14ac:dyDescent="0.2">
      <c r="A212" s="5"/>
      <c r="B212" s="14" t="s">
        <v>512</v>
      </c>
      <c r="C212" s="14" t="str">
        <f>[1]!s2m(B212)</f>
        <v>2024/8/11</v>
      </c>
      <c r="D212" s="14" t="s">
        <v>316</v>
      </c>
      <c r="E212" s="14" t="s">
        <v>75</v>
      </c>
      <c r="F212" s="15" t="s">
        <v>510</v>
      </c>
      <c r="G212" s="16" t="s">
        <v>5</v>
      </c>
      <c r="H212" s="17">
        <v>700000000</v>
      </c>
      <c r="I212" s="17">
        <v>590000</v>
      </c>
      <c r="J212" s="17">
        <f>Table2[[#This Row],[مبلغ (ریال)]]/Table2[[#This Row],[تبدیل دلار]]</f>
        <v>1186.4406779661017</v>
      </c>
      <c r="K212" s="18" t="s">
        <v>513</v>
      </c>
    </row>
    <row r="213" spans="1:11" ht="58.5" x14ac:dyDescent="0.2">
      <c r="A213" s="5"/>
      <c r="B213" s="14" t="s">
        <v>522</v>
      </c>
      <c r="C213" s="14" t="str">
        <f>[1]!s2m(B213)</f>
        <v>2024/8/12</v>
      </c>
      <c r="D213" s="14" t="s">
        <v>518</v>
      </c>
      <c r="E213" s="14" t="s">
        <v>76</v>
      </c>
      <c r="F213" s="15" t="s">
        <v>519</v>
      </c>
      <c r="G213" s="16" t="s">
        <v>8</v>
      </c>
      <c r="H213" s="17">
        <v>4000000000</v>
      </c>
      <c r="I213" s="17">
        <v>600000</v>
      </c>
      <c r="J213" s="17">
        <f>Table2[[#This Row],[مبلغ (ریال)]]/Table2[[#This Row],[تبدیل دلار]]</f>
        <v>6666.666666666667</v>
      </c>
      <c r="K213" s="18" t="s">
        <v>523</v>
      </c>
    </row>
    <row r="214" spans="1:11" ht="58.5" x14ac:dyDescent="0.2">
      <c r="A214" s="5"/>
      <c r="B214" s="14" t="s">
        <v>524</v>
      </c>
      <c r="C214" s="14" t="str">
        <f>[1]!s2m(B214)</f>
        <v>2024/8/14</v>
      </c>
      <c r="D214" s="14" t="s">
        <v>518</v>
      </c>
      <c r="E214" s="14" t="s">
        <v>76</v>
      </c>
      <c r="F214" s="15" t="s">
        <v>519</v>
      </c>
      <c r="G214" s="16" t="s">
        <v>8</v>
      </c>
      <c r="H214" s="17">
        <v>2000000000</v>
      </c>
      <c r="I214" s="17">
        <v>595000</v>
      </c>
      <c r="J214" s="17">
        <f>Table2[[#This Row],[مبلغ (ریال)]]/Table2[[#This Row],[تبدیل دلار]]</f>
        <v>3361.3445378151259</v>
      </c>
      <c r="K214" s="18" t="s">
        <v>525</v>
      </c>
    </row>
    <row r="215" spans="1:11" ht="58.5" x14ac:dyDescent="0.2">
      <c r="A215" s="5"/>
      <c r="B215" s="14" t="s">
        <v>65</v>
      </c>
      <c r="C215" s="14" t="str">
        <f>[1]!s2m(B215)</f>
        <v>2024/8/21</v>
      </c>
      <c r="D215" s="14" t="s">
        <v>518</v>
      </c>
      <c r="E215" s="14" t="s">
        <v>76</v>
      </c>
      <c r="F215" s="15" t="s">
        <v>519</v>
      </c>
      <c r="G215" s="16" t="s">
        <v>8</v>
      </c>
      <c r="H215" s="17">
        <v>3500000000</v>
      </c>
      <c r="I215" s="17">
        <v>582000</v>
      </c>
      <c r="J215" s="17">
        <f>Table2[[#This Row],[مبلغ (ریال)]]/Table2[[#This Row],[تبدیل دلار]]</f>
        <v>6013.7457044673538</v>
      </c>
      <c r="K215" s="18" t="s">
        <v>526</v>
      </c>
    </row>
    <row r="216" spans="1:11" ht="58.5" x14ac:dyDescent="0.2">
      <c r="A216" s="5"/>
      <c r="B216" s="14" t="s">
        <v>517</v>
      </c>
      <c r="C216" s="14" t="str">
        <f>[1]!s2m(B216)</f>
        <v>2024/8/27</v>
      </c>
      <c r="D216" s="14" t="s">
        <v>518</v>
      </c>
      <c r="E216" s="14" t="s">
        <v>75</v>
      </c>
      <c r="F216" s="15" t="s">
        <v>519</v>
      </c>
      <c r="G216" s="16" t="s">
        <v>8</v>
      </c>
      <c r="H216" s="17">
        <v>2000000000</v>
      </c>
      <c r="I216" s="17">
        <v>595000</v>
      </c>
      <c r="J216" s="17">
        <f>Table2[[#This Row],[مبلغ (ریال)]]/Table2[[#This Row],[تبدیل دلار]]</f>
        <v>3361.3445378151259</v>
      </c>
      <c r="K216" s="18" t="s">
        <v>520</v>
      </c>
    </row>
    <row r="217" spans="1:11" ht="39" x14ac:dyDescent="0.2">
      <c r="A217" s="6">
        <f>1+A210</f>
        <v>45</v>
      </c>
      <c r="B217" s="14" t="s">
        <v>297</v>
      </c>
      <c r="C217" s="14" t="str">
        <f>[1]!s2m(B217)</f>
        <v>2024/8/30</v>
      </c>
      <c r="D217" s="14" t="s">
        <v>245</v>
      </c>
      <c r="E217" s="14" t="s">
        <v>104</v>
      </c>
      <c r="F217" s="15" t="s">
        <v>180</v>
      </c>
      <c r="G217" s="16"/>
      <c r="H217" s="17">
        <v>12000000000</v>
      </c>
      <c r="I217" s="17">
        <v>600000</v>
      </c>
      <c r="J217" s="17">
        <f>Table2[[#This Row],[مبلغ (ریال)]]/Table2[[#This Row],[تبدیل دلار]]</f>
        <v>20000</v>
      </c>
      <c r="K217" s="19" t="s">
        <v>135</v>
      </c>
    </row>
    <row r="218" spans="1:11" ht="58.5" x14ac:dyDescent="0.2">
      <c r="A218" s="5"/>
      <c r="B218" s="14" t="s">
        <v>527</v>
      </c>
      <c r="C218" s="14" t="str">
        <f>[1]!s2m(B218)</f>
        <v>2024/9/24</v>
      </c>
      <c r="D218" s="14" t="s">
        <v>518</v>
      </c>
      <c r="E218" s="14" t="s">
        <v>75</v>
      </c>
      <c r="F218" s="15" t="s">
        <v>528</v>
      </c>
      <c r="G218" s="16" t="s">
        <v>5</v>
      </c>
      <c r="H218" s="17">
        <v>3500000000</v>
      </c>
      <c r="I218" s="17">
        <v>600000</v>
      </c>
      <c r="J218" s="17">
        <f>Table2[[#This Row],[مبلغ (ریال)]]/Table2[[#This Row],[تبدیل دلار]]</f>
        <v>5833.333333333333</v>
      </c>
      <c r="K218" s="18" t="s">
        <v>529</v>
      </c>
    </row>
    <row r="219" spans="1:11" ht="58.5" x14ac:dyDescent="0.2">
      <c r="A219" s="5"/>
      <c r="B219" s="14" t="s">
        <v>527</v>
      </c>
      <c r="C219" s="14" t="str">
        <f>[1]!s2m(B219)</f>
        <v>2024/9/24</v>
      </c>
      <c r="D219" s="14" t="s">
        <v>441</v>
      </c>
      <c r="E219" s="14" t="s">
        <v>75</v>
      </c>
      <c r="F219" s="15" t="s">
        <v>537</v>
      </c>
      <c r="G219" s="16" t="s">
        <v>5</v>
      </c>
      <c r="H219" s="17">
        <v>1500000000</v>
      </c>
      <c r="I219" s="17">
        <v>600000</v>
      </c>
      <c r="J219" s="17">
        <f>Table2[[#This Row],[مبلغ (ریال)]]/Table2[[#This Row],[تبدیل دلار]]</f>
        <v>2500</v>
      </c>
      <c r="K219" s="18" t="s">
        <v>538</v>
      </c>
    </row>
    <row r="220" spans="1:11" ht="39" x14ac:dyDescent="0.2">
      <c r="A220" s="6">
        <f>1+A217</f>
        <v>46</v>
      </c>
      <c r="B220" s="14" t="s">
        <v>298</v>
      </c>
      <c r="C220" s="14" t="str">
        <f>[1]!s2m(B220)</f>
        <v>2024/10/19</v>
      </c>
      <c r="D220" s="14" t="s">
        <v>245</v>
      </c>
      <c r="E220" s="14" t="s">
        <v>104</v>
      </c>
      <c r="F220" s="15" t="s">
        <v>180</v>
      </c>
      <c r="G220" s="16"/>
      <c r="H220" s="17">
        <v>12600000000</v>
      </c>
      <c r="I220" s="17">
        <v>630000</v>
      </c>
      <c r="J220" s="17">
        <f>Table2[[#This Row],[مبلغ (ریال)]]/Table2[[#This Row],[تبدیل دلار]]</f>
        <v>20000</v>
      </c>
      <c r="K220" s="19" t="s">
        <v>135</v>
      </c>
    </row>
    <row r="221" spans="1:11" ht="58.5" x14ac:dyDescent="0.2">
      <c r="A221" s="5"/>
      <c r="B221" s="14" t="s">
        <v>383</v>
      </c>
      <c r="C221" s="14" t="str">
        <f>[1]!s2m(B221)</f>
        <v>2024/10/28</v>
      </c>
      <c r="D221" s="14" t="s">
        <v>217</v>
      </c>
      <c r="E221" s="14" t="s">
        <v>77</v>
      </c>
      <c r="F221" s="15">
        <v>918486339</v>
      </c>
      <c r="G221" s="16" t="s">
        <v>8</v>
      </c>
      <c r="H221" s="17">
        <v>3000000000</v>
      </c>
      <c r="I221" s="17">
        <v>640000</v>
      </c>
      <c r="J221" s="17">
        <f>Table2[[#This Row],[مبلغ (ریال)]]/Table2[[#This Row],[تبدیل دلار]]</f>
        <v>4687.5</v>
      </c>
      <c r="K221" s="18" t="s">
        <v>535</v>
      </c>
    </row>
    <row r="222" spans="1:11" ht="58.5" x14ac:dyDescent="0.2">
      <c r="A222" s="5"/>
      <c r="B222" s="14" t="s">
        <v>383</v>
      </c>
      <c r="C222" s="14" t="str">
        <f>[1]!s2m(B222)</f>
        <v>2024/10/28</v>
      </c>
      <c r="D222" s="14" t="s">
        <v>441</v>
      </c>
      <c r="E222" s="14" t="s">
        <v>77</v>
      </c>
      <c r="F222" s="15" t="s">
        <v>537</v>
      </c>
      <c r="G222" s="16" t="s">
        <v>5</v>
      </c>
      <c r="H222" s="17">
        <v>1500000000</v>
      </c>
      <c r="I222" s="17">
        <v>640000</v>
      </c>
      <c r="J222" s="17">
        <f>Table2[[#This Row],[مبلغ (ریال)]]/Table2[[#This Row],[تبدیل دلار]]</f>
        <v>2343.75</v>
      </c>
      <c r="K222" s="18" t="s">
        <v>547</v>
      </c>
    </row>
    <row r="223" spans="1:11" ht="58.5" x14ac:dyDescent="0.2">
      <c r="A223" s="5">
        <f>1+A178</f>
        <v>15</v>
      </c>
      <c r="B223" s="14" t="s">
        <v>485</v>
      </c>
      <c r="C223" s="14" t="str">
        <f>[1]!s2m(B223)</f>
        <v>2024/11/12</v>
      </c>
      <c r="D223" s="14" t="s">
        <v>435</v>
      </c>
      <c r="E223" s="14" t="s">
        <v>77</v>
      </c>
      <c r="F223" s="15">
        <v>294307541</v>
      </c>
      <c r="G223" s="16" t="s">
        <v>8</v>
      </c>
      <c r="H223" s="17">
        <v>400000000</v>
      </c>
      <c r="I223" s="17">
        <v>650000</v>
      </c>
      <c r="J223" s="17">
        <f>Table2[[#This Row],[مبلغ (ریال)]]/Table2[[#This Row],[تبدیل دلار]]</f>
        <v>615.38461538461536</v>
      </c>
      <c r="K223" s="18" t="s">
        <v>436</v>
      </c>
    </row>
    <row r="224" spans="1:11" ht="58.5" x14ac:dyDescent="0.2">
      <c r="A224" s="5"/>
      <c r="B224" s="14" t="s">
        <v>398</v>
      </c>
      <c r="C224" s="14" t="str">
        <f>[1]!s2m(B224)</f>
        <v>2024/11/30</v>
      </c>
      <c r="D224" s="14" t="s">
        <v>441</v>
      </c>
      <c r="E224" s="14" t="s">
        <v>77</v>
      </c>
      <c r="F224" s="15" t="s">
        <v>539</v>
      </c>
      <c r="G224" s="16" t="s">
        <v>8</v>
      </c>
      <c r="H224" s="17">
        <v>1000000000</v>
      </c>
      <c r="I224" s="17">
        <v>650000</v>
      </c>
      <c r="J224" s="17">
        <f>Table2[[#This Row],[مبلغ (ریال)]]/Table2[[#This Row],[تبدیل دلار]]</f>
        <v>1538.4615384615386</v>
      </c>
      <c r="K224" s="18" t="s">
        <v>541</v>
      </c>
    </row>
    <row r="225" spans="1:11" ht="58.5" x14ac:dyDescent="0.2">
      <c r="A225" s="6">
        <f>1+A220</f>
        <v>47</v>
      </c>
      <c r="B225" s="14" t="s">
        <v>440</v>
      </c>
      <c r="C225" s="14" t="str">
        <f>[1]!s2m(B225)</f>
        <v>2024/12/1</v>
      </c>
      <c r="D225" s="14" t="s">
        <v>441</v>
      </c>
      <c r="E225" s="14" t="s">
        <v>77</v>
      </c>
      <c r="F225" s="15" t="s">
        <v>539</v>
      </c>
      <c r="G225" s="16" t="s">
        <v>8</v>
      </c>
      <c r="H225" s="17">
        <v>480000000</v>
      </c>
      <c r="I225" s="17">
        <v>700000</v>
      </c>
      <c r="J225" s="17">
        <f>Table2[[#This Row],[مبلغ (ریال)]]/Table2[[#This Row],[تبدیل دلار]]</f>
        <v>685.71428571428567</v>
      </c>
      <c r="K225" s="18" t="s">
        <v>540</v>
      </c>
    </row>
    <row r="226" spans="1:11" ht="58.5" x14ac:dyDescent="0.2">
      <c r="A226" s="5"/>
      <c r="B226" s="14" t="s">
        <v>445</v>
      </c>
      <c r="C226" s="14" t="str">
        <f>[1]!s2m(B226)</f>
        <v>2024/12/4</v>
      </c>
      <c r="D226" s="14" t="s">
        <v>138</v>
      </c>
      <c r="E226" s="14" t="s">
        <v>77</v>
      </c>
      <c r="F226" s="15" t="s">
        <v>446</v>
      </c>
      <c r="G226" s="16" t="s">
        <v>447</v>
      </c>
      <c r="H226" s="17">
        <v>1000000000</v>
      </c>
      <c r="I226" s="17">
        <v>700000</v>
      </c>
      <c r="J226" s="17">
        <f>Table2[[#This Row],[مبلغ (ریال)]]/Table2[[#This Row],[تبدیل دلار]]</f>
        <v>1428.5714285714287</v>
      </c>
      <c r="K226" s="18" t="s">
        <v>448</v>
      </c>
    </row>
    <row r="227" spans="1:11" ht="58.5" x14ac:dyDescent="0.2">
      <c r="A227" s="5"/>
      <c r="B227" s="14" t="s">
        <v>455</v>
      </c>
      <c r="C227" s="14" t="str">
        <f>[1]!s2m(B227)</f>
        <v>2024/12/15</v>
      </c>
      <c r="D227" s="14" t="s">
        <v>138</v>
      </c>
      <c r="E227" s="14" t="s">
        <v>77</v>
      </c>
      <c r="F227" s="15" t="s">
        <v>456</v>
      </c>
      <c r="G227" s="16" t="s">
        <v>36</v>
      </c>
      <c r="H227" s="17">
        <v>1000000000</v>
      </c>
      <c r="I227" s="17">
        <v>730000</v>
      </c>
      <c r="J227" s="17">
        <f>Table2[[#This Row],[مبلغ (ریال)]]/Table2[[#This Row],[تبدیل دلار]]</f>
        <v>1369.8630136986301</v>
      </c>
      <c r="K227" s="18" t="s">
        <v>457</v>
      </c>
    </row>
    <row r="228" spans="1:11" ht="58.5" x14ac:dyDescent="0.2">
      <c r="A228" s="5"/>
      <c r="B228" s="14" t="s">
        <v>458</v>
      </c>
      <c r="C228" s="14" t="str">
        <f>[1]!s2m(B228)</f>
        <v>2024/12/16</v>
      </c>
      <c r="D228" s="14" t="s">
        <v>441</v>
      </c>
      <c r="E228" s="14" t="s">
        <v>77</v>
      </c>
      <c r="F228" s="15" t="s">
        <v>539</v>
      </c>
      <c r="G228" s="16" t="s">
        <v>8</v>
      </c>
      <c r="H228" s="17">
        <v>1500000000</v>
      </c>
      <c r="I228" s="17">
        <v>730000</v>
      </c>
      <c r="J228" s="17">
        <f>Table2[[#This Row],[مبلغ (ریال)]]/Table2[[#This Row],[تبدیل دلار]]</f>
        <v>2054.794520547945</v>
      </c>
      <c r="K228" s="18" t="s">
        <v>542</v>
      </c>
    </row>
    <row r="229" spans="1:11" ht="58.5" x14ac:dyDescent="0.2">
      <c r="A229" s="5"/>
      <c r="B229" s="14" t="s">
        <v>532</v>
      </c>
      <c r="C229" s="14" t="str">
        <f>[1]!s2m(B229)</f>
        <v>2024/12/18</v>
      </c>
      <c r="D229" s="14" t="s">
        <v>441</v>
      </c>
      <c r="E229" s="14" t="s">
        <v>77</v>
      </c>
      <c r="F229" s="15" t="s">
        <v>539</v>
      </c>
      <c r="G229" s="16" t="s">
        <v>8</v>
      </c>
      <c r="H229" s="17">
        <v>1000000000</v>
      </c>
      <c r="I229" s="17">
        <v>730000</v>
      </c>
      <c r="J229" s="17">
        <f>Table2[[#This Row],[مبلغ (ریال)]]/Table2[[#This Row],[تبدیل دلار]]</f>
        <v>1369.8630136986301</v>
      </c>
      <c r="K229" s="18" t="s">
        <v>543</v>
      </c>
    </row>
    <row r="230" spans="1:11" ht="58.5" x14ac:dyDescent="0.2">
      <c r="A230" s="5"/>
      <c r="B230" s="14" t="s">
        <v>532</v>
      </c>
      <c r="C230" s="14" t="str">
        <f>[1]!s2m(B230)</f>
        <v>2024/12/18</v>
      </c>
      <c r="D230" s="14" t="s">
        <v>217</v>
      </c>
      <c r="E230" s="14" t="s">
        <v>77</v>
      </c>
      <c r="F230" s="15">
        <v>918486339</v>
      </c>
      <c r="G230" s="16" t="s">
        <v>8</v>
      </c>
      <c r="H230" s="17">
        <v>1000000000</v>
      </c>
      <c r="I230" s="17">
        <v>730000</v>
      </c>
      <c r="J230" s="17">
        <f>Table2[[#This Row],[مبلغ (ریال)]]/Table2[[#This Row],[تبدیل دلار]]</f>
        <v>1369.8630136986301</v>
      </c>
      <c r="K230" s="18" t="s">
        <v>533</v>
      </c>
    </row>
    <row r="231" spans="1:11" ht="58.5" x14ac:dyDescent="0.2">
      <c r="A231" s="6">
        <f>1+A225</f>
        <v>48</v>
      </c>
      <c r="B231" s="14" t="s">
        <v>299</v>
      </c>
      <c r="C231" s="14" t="str">
        <f>[1]!s2m(B231)</f>
        <v>2024/12/21</v>
      </c>
      <c r="D231" s="14" t="s">
        <v>245</v>
      </c>
      <c r="E231" s="14" t="s">
        <v>77</v>
      </c>
      <c r="F231" s="15" t="s">
        <v>548</v>
      </c>
      <c r="G231" s="16" t="s">
        <v>8</v>
      </c>
      <c r="H231" s="17">
        <v>4000000000</v>
      </c>
      <c r="I231" s="17">
        <v>769200</v>
      </c>
      <c r="J231" s="17">
        <f>Table2[[#This Row],[مبلغ (ریال)]]/Table2[[#This Row],[تبدیل دلار]]</f>
        <v>5200.2080083203327</v>
      </c>
      <c r="K231" s="18" t="s">
        <v>549</v>
      </c>
    </row>
    <row r="232" spans="1:11" ht="58.5" x14ac:dyDescent="0.2">
      <c r="A232" s="5"/>
      <c r="B232" s="14" t="s">
        <v>459</v>
      </c>
      <c r="C232" s="14" t="str">
        <f>[1]!s2m(B232)</f>
        <v>2024/12/24</v>
      </c>
      <c r="D232" s="14" t="s">
        <v>441</v>
      </c>
      <c r="E232" s="14" t="s">
        <v>77</v>
      </c>
      <c r="F232" s="15" t="s">
        <v>539</v>
      </c>
      <c r="G232" s="16" t="s">
        <v>8</v>
      </c>
      <c r="H232" s="17">
        <v>1000000000</v>
      </c>
      <c r="I232" s="17">
        <v>740000</v>
      </c>
      <c r="J232" s="17">
        <f>Table2[[#This Row],[مبلغ (ریال)]]/Table2[[#This Row],[تبدیل دلار]]</f>
        <v>1351.3513513513512</v>
      </c>
      <c r="K232" s="18" t="s">
        <v>544</v>
      </c>
    </row>
    <row r="233" spans="1:11" ht="58.5" x14ac:dyDescent="0.2">
      <c r="A233" s="5"/>
      <c r="B233" s="14" t="s">
        <v>459</v>
      </c>
      <c r="C233" s="14" t="str">
        <f>[1]!s2m(B233)</f>
        <v>2024/12/24</v>
      </c>
      <c r="D233" s="14" t="s">
        <v>217</v>
      </c>
      <c r="E233" s="14" t="s">
        <v>77</v>
      </c>
      <c r="F233" s="15">
        <v>918486339</v>
      </c>
      <c r="G233" s="16" t="s">
        <v>8</v>
      </c>
      <c r="H233" s="17">
        <v>2000000000</v>
      </c>
      <c r="I233" s="17">
        <v>740000</v>
      </c>
      <c r="J233" s="17">
        <f>Table2[[#This Row],[مبلغ (ریال)]]/Table2[[#This Row],[تبدیل دلار]]</f>
        <v>2702.7027027027025</v>
      </c>
      <c r="K233" s="18" t="s">
        <v>534</v>
      </c>
    </row>
    <row r="234" spans="1:11" ht="58.5" x14ac:dyDescent="0.2">
      <c r="A234" s="5"/>
      <c r="B234" s="14" t="s">
        <v>521</v>
      </c>
      <c r="C234" s="14" t="str">
        <f>[1]!s2m(B234)</f>
        <v>2025/1/22</v>
      </c>
      <c r="D234" s="14" t="s">
        <v>518</v>
      </c>
      <c r="E234" s="14" t="s">
        <v>77</v>
      </c>
      <c r="F234" s="15" t="s">
        <v>519</v>
      </c>
      <c r="G234" s="16" t="s">
        <v>8</v>
      </c>
      <c r="H234" s="17">
        <v>5000000000</v>
      </c>
      <c r="I234" s="17">
        <v>810000</v>
      </c>
      <c r="J234" s="17">
        <f>Table2[[#This Row],[مبلغ (ریال)]]/Table2[[#This Row],[تبدیل دلار]]</f>
        <v>6172.8395061728397</v>
      </c>
      <c r="K234" s="18" t="s">
        <v>427</v>
      </c>
    </row>
    <row r="235" spans="1:11" ht="39" x14ac:dyDescent="0.2">
      <c r="A235" s="5"/>
      <c r="B235" s="14" t="s">
        <v>552</v>
      </c>
      <c r="C235" s="14" t="str">
        <f>[1]!s2m(B235)</f>
        <v>2025/1/25</v>
      </c>
      <c r="D235" s="14" t="s">
        <v>441</v>
      </c>
      <c r="E235" s="14" t="s">
        <v>104</v>
      </c>
      <c r="F235" s="15" t="s">
        <v>180</v>
      </c>
      <c r="G235" s="16" t="s">
        <v>103</v>
      </c>
      <c r="H235" s="17">
        <v>2000000000</v>
      </c>
      <c r="I235" s="17">
        <v>800000</v>
      </c>
      <c r="J235" s="17">
        <f>Table2[[#This Row],[مبلغ (ریال)]]/Table2[[#This Row],[تبدیل دلار]]</f>
        <v>2500</v>
      </c>
      <c r="K235" s="18" t="s">
        <v>553</v>
      </c>
    </row>
    <row r="236" spans="1:11" ht="58.5" x14ac:dyDescent="0.2">
      <c r="A236" s="5"/>
      <c r="B236" s="14" t="s">
        <v>476</v>
      </c>
      <c r="C236" s="14" t="str">
        <f>[1]!s2m(B236)</f>
        <v>2025/2/20</v>
      </c>
      <c r="D236" s="14" t="s">
        <v>138</v>
      </c>
      <c r="E236" s="14" t="s">
        <v>77</v>
      </c>
      <c r="F236" s="15" t="s">
        <v>456</v>
      </c>
      <c r="G236" s="16" t="s">
        <v>36</v>
      </c>
      <c r="H236" s="17">
        <v>2000000000</v>
      </c>
      <c r="I236" s="17">
        <v>800000</v>
      </c>
      <c r="J236" s="17">
        <f>Table2[[#This Row],[مبلغ (ریال)]]/Table2[[#This Row],[تبدیل دلار]]</f>
        <v>2500</v>
      </c>
      <c r="K236" s="18" t="s">
        <v>457</v>
      </c>
    </row>
    <row r="237" spans="1:11" ht="58.5" x14ac:dyDescent="0.2">
      <c r="A237" s="5"/>
      <c r="B237" s="14" t="s">
        <v>477</v>
      </c>
      <c r="C237" s="14" t="str">
        <f>[1]!s2m(B237)</f>
        <v>2025/2/22</v>
      </c>
      <c r="D237" s="14" t="s">
        <v>217</v>
      </c>
      <c r="E237" s="14" t="s">
        <v>77</v>
      </c>
      <c r="F237" s="15">
        <v>918486339</v>
      </c>
      <c r="G237" s="16" t="s">
        <v>8</v>
      </c>
      <c r="H237" s="17">
        <v>1500000000</v>
      </c>
      <c r="I237" s="17">
        <v>810000</v>
      </c>
      <c r="J237" s="17">
        <f>Table2[[#This Row],[مبلغ (ریال)]]/Table2[[#This Row],[تبدیل دلار]]</f>
        <v>1851.851851851852</v>
      </c>
      <c r="K237" s="18" t="s">
        <v>478</v>
      </c>
    </row>
    <row r="238" spans="1:11" ht="39" x14ac:dyDescent="0.2">
      <c r="A238" s="5"/>
      <c r="B238" s="14" t="s">
        <v>477</v>
      </c>
      <c r="C238" s="14" t="str">
        <f>[1]!s2m(B238)</f>
        <v>2025/2/22</v>
      </c>
      <c r="D238" s="14" t="s">
        <v>138</v>
      </c>
      <c r="E238" s="14" t="s">
        <v>479</v>
      </c>
      <c r="F238" s="15" t="s">
        <v>456</v>
      </c>
      <c r="G238" s="16" t="s">
        <v>36</v>
      </c>
      <c r="H238" s="17">
        <v>580000000</v>
      </c>
      <c r="I238" s="17">
        <v>810000</v>
      </c>
      <c r="J238" s="17">
        <f>Table2[[#This Row],[مبلغ (ریال)]]/Table2[[#This Row],[تبدیل دلار]]</f>
        <v>716.04938271604942</v>
      </c>
      <c r="K238" s="18" t="s">
        <v>480</v>
      </c>
    </row>
    <row r="239" spans="1:11" ht="58.5" x14ac:dyDescent="0.2">
      <c r="A239" s="5"/>
      <c r="B239" s="14" t="s">
        <v>477</v>
      </c>
      <c r="C239" s="14" t="str">
        <f>[1]!s2m(B239)</f>
        <v>2025/2/22</v>
      </c>
      <c r="D239" s="14" t="s">
        <v>138</v>
      </c>
      <c r="E239" s="14" t="s">
        <v>77</v>
      </c>
      <c r="F239" s="15" t="s">
        <v>456</v>
      </c>
      <c r="G239" s="16" t="s">
        <v>36</v>
      </c>
      <c r="H239" s="17">
        <v>4000000000</v>
      </c>
      <c r="I239" s="17">
        <v>810000</v>
      </c>
      <c r="J239" s="17">
        <f>Table2[[#This Row],[مبلغ (ریال)]]/Table2[[#This Row],[تبدیل دلار]]</f>
        <v>4938.2716049382716</v>
      </c>
      <c r="K239" s="18" t="s">
        <v>555</v>
      </c>
    </row>
    <row r="240" spans="1:11" ht="58.5" x14ac:dyDescent="0.2">
      <c r="A240" s="5"/>
      <c r="B240" s="14" t="s">
        <v>477</v>
      </c>
      <c r="C240" s="14" t="str">
        <f>[1]!s2m(B240)</f>
        <v>2025/2/22</v>
      </c>
      <c r="D240" s="14" t="s">
        <v>138</v>
      </c>
      <c r="E240" s="14" t="s">
        <v>77</v>
      </c>
      <c r="F240" s="15" t="s">
        <v>554</v>
      </c>
      <c r="G240" s="16" t="s">
        <v>239</v>
      </c>
      <c r="H240" s="17">
        <v>3000000000</v>
      </c>
      <c r="I240" s="17">
        <v>810000</v>
      </c>
      <c r="J240" s="17">
        <f>Table2[[#This Row],[مبلغ (ریال)]]/Table2[[#This Row],[تبدیل دلار]]</f>
        <v>3703.7037037037039</v>
      </c>
      <c r="K240" s="18" t="s">
        <v>556</v>
      </c>
    </row>
    <row r="241" spans="1:11" ht="58.5" x14ac:dyDescent="0.2">
      <c r="A241" s="5"/>
      <c r="B241" s="14" t="s">
        <v>484</v>
      </c>
      <c r="C241" s="14" t="str">
        <f>[1]!s2m(B241)</f>
        <v>2025/2/24</v>
      </c>
      <c r="D241" s="14" t="s">
        <v>441</v>
      </c>
      <c r="E241" s="14" t="s">
        <v>77</v>
      </c>
      <c r="F241" s="15" t="s">
        <v>539</v>
      </c>
      <c r="G241" s="16" t="s">
        <v>8</v>
      </c>
      <c r="H241" s="17">
        <v>1500000000</v>
      </c>
      <c r="I241" s="17">
        <v>810000</v>
      </c>
      <c r="J241" s="17">
        <f>Table2[[#This Row],[مبلغ (ریال)]]/Table2[[#This Row],[تبدیل دلار]]</f>
        <v>1851.851851851852</v>
      </c>
      <c r="K241" s="18" t="s">
        <v>546</v>
      </c>
    </row>
    <row r="242" spans="1:11" ht="58.5" x14ac:dyDescent="0.2">
      <c r="A242" s="5"/>
      <c r="B242" s="14" t="s">
        <v>486</v>
      </c>
      <c r="C242" s="14" t="str">
        <f>[1]!s2m(B242)</f>
        <v>2025/3/5</v>
      </c>
      <c r="D242" s="14" t="s">
        <v>488</v>
      </c>
      <c r="E242" s="14" t="s">
        <v>77</v>
      </c>
      <c r="F242" s="15" t="s">
        <v>487</v>
      </c>
      <c r="G242" s="16" t="s">
        <v>8</v>
      </c>
      <c r="H242" s="17">
        <v>350000000</v>
      </c>
      <c r="I242" s="17">
        <v>810000</v>
      </c>
      <c r="J242" s="17">
        <f>Table2[[#This Row],[مبلغ (ریال)]]/Table2[[#This Row],[تبدیل دلار]]</f>
        <v>432.09876543209879</v>
      </c>
      <c r="K242" s="18" t="s">
        <v>489</v>
      </c>
    </row>
    <row r="243" spans="1:11" ht="58.5" x14ac:dyDescent="0.2">
      <c r="A243" s="5"/>
      <c r="B243" s="14" t="s">
        <v>60</v>
      </c>
      <c r="C243" s="14" t="str">
        <f>[1]!s2m(B243)</f>
        <v>2025/5/6</v>
      </c>
      <c r="D243" s="14" t="s">
        <v>217</v>
      </c>
      <c r="E243" s="14" t="s">
        <v>77</v>
      </c>
      <c r="F243" s="15">
        <v>918486339</v>
      </c>
      <c r="G243" s="16" t="s">
        <v>8</v>
      </c>
      <c r="H243" s="17">
        <v>1500000000</v>
      </c>
      <c r="I243" s="17">
        <v>830000</v>
      </c>
      <c r="J243" s="17">
        <f>Table2[[#This Row],[مبلغ (ریال)]]/Table2[[#This Row],[تبدیل دلار]]</f>
        <v>1807.2289156626507</v>
      </c>
      <c r="K243" s="18" t="s">
        <v>536</v>
      </c>
    </row>
    <row r="244" spans="1:11" ht="58.5" x14ac:dyDescent="0.2">
      <c r="A244" s="5"/>
      <c r="B244" s="14" t="s">
        <v>60</v>
      </c>
      <c r="C244" s="14" t="str">
        <f>[1]!s2m(B244)</f>
        <v>2025/5/6</v>
      </c>
      <c r="D244" s="14" t="s">
        <v>441</v>
      </c>
      <c r="E244" s="14" t="s">
        <v>77</v>
      </c>
      <c r="F244" s="15" t="s">
        <v>539</v>
      </c>
      <c r="G244" s="16" t="s">
        <v>8</v>
      </c>
      <c r="H244" s="17">
        <v>1500000000</v>
      </c>
      <c r="I244" s="17">
        <v>830000</v>
      </c>
      <c r="J244" s="17">
        <f>Table2[[#This Row],[مبلغ (ریال)]]/Table2[[#This Row],[تبدیل دلار]]</f>
        <v>1807.2289156626507</v>
      </c>
      <c r="K244" s="18" t="s">
        <v>545</v>
      </c>
    </row>
    <row r="245" spans="1:11" x14ac:dyDescent="0.2">
      <c r="A245" s="5"/>
      <c r="B245" s="14"/>
      <c r="C245" s="14"/>
      <c r="D245" s="14"/>
      <c r="E245" s="14"/>
      <c r="F245" s="15"/>
      <c r="G245" s="17"/>
      <c r="H245" s="17"/>
      <c r="I245" s="17"/>
      <c r="J245" s="17">
        <f>SUM(Table2[مبلغ به دلار])</f>
        <v>329755.1584176771</v>
      </c>
      <c r="K245" s="18"/>
    </row>
  </sheetData>
  <dataValidations disablePrompts="1" count="1">
    <dataValidation type="list" errorStyle="warning" showInputMessage="1" showErrorMessage="1" sqref="E1:E2">
      <formula1>$A$1:$A$16</formula1>
    </dataValidation>
  </dataValidations>
  <pageMargins left="0.25" right="0.25" top="0.75" bottom="0.75" header="0.3" footer="0.3"/>
  <pageSetup scale="70" fitToHeight="0" orientation="landscape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errorStyle="warning" showInputMessage="1" showErrorMessage="1">
          <x14:formula1>
            <xm:f>Sheet2!$A$1:$A$16</xm:f>
          </x14:formula1>
          <xm:sqref>E3:E160 E162:E244 E246:E1048576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workbookViewId="0">
      <selection activeCell="A12" sqref="A12"/>
    </sheetView>
  </sheetViews>
  <sheetFormatPr defaultRowHeight="14.25" x14ac:dyDescent="0.2"/>
  <cols>
    <col min="1" max="1" width="41.375" customWidth="1"/>
    <col min="3" max="3" width="20.875" bestFit="1" customWidth="1"/>
    <col min="4" max="4" width="9.875" bestFit="1" customWidth="1"/>
  </cols>
  <sheetData>
    <row r="1" spans="1:4" x14ac:dyDescent="0.2">
      <c r="A1" t="s">
        <v>76</v>
      </c>
      <c r="C1" t="s">
        <v>73</v>
      </c>
      <c r="D1" t="s">
        <v>72</v>
      </c>
    </row>
    <row r="2" spans="1:4" x14ac:dyDescent="0.2">
      <c r="A2" t="s">
        <v>75</v>
      </c>
    </row>
    <row r="3" spans="1:4" x14ac:dyDescent="0.2">
      <c r="A3" t="s">
        <v>74</v>
      </c>
    </row>
    <row r="4" spans="1:4" x14ac:dyDescent="0.2">
      <c r="A4" t="s">
        <v>77</v>
      </c>
    </row>
    <row r="5" spans="1:4" x14ac:dyDescent="0.2">
      <c r="A5" t="s">
        <v>430</v>
      </c>
    </row>
    <row r="6" spans="1:4" x14ac:dyDescent="0.2">
      <c r="A6" t="s">
        <v>78</v>
      </c>
    </row>
    <row r="7" spans="1:4" x14ac:dyDescent="0.2">
      <c r="A7" t="s">
        <v>79</v>
      </c>
    </row>
    <row r="8" spans="1:4" x14ac:dyDescent="0.2">
      <c r="A8" t="s">
        <v>80</v>
      </c>
    </row>
    <row r="9" spans="1:4" x14ac:dyDescent="0.2">
      <c r="A9" t="s">
        <v>84</v>
      </c>
    </row>
    <row r="10" spans="1:4" x14ac:dyDescent="0.2">
      <c r="A10" t="s">
        <v>323</v>
      </c>
    </row>
    <row r="11" spans="1:4" x14ac:dyDescent="0.2">
      <c r="A11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pc</cp:lastModifiedBy>
  <cp:lastPrinted>2026-07-03T14:03:39Z</cp:lastPrinted>
  <dcterms:created xsi:type="dcterms:W3CDTF">2015-06-05T18:17:20Z</dcterms:created>
  <dcterms:modified xsi:type="dcterms:W3CDTF">2026-07-17T18:16:54Z</dcterms:modified>
</cp:coreProperties>
</file>